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premysl_vlcek_ksus_cz/Documents/Plocha/Senohraby - VZ na Zhotovitele/Stavba/Rozpočet a Soupis prací/Soupis prací/"/>
    </mc:Choice>
  </mc:AlternateContent>
  <xr:revisionPtr revIDLastSave="7" documentId="11_B0F4A0B18393288E0FAFB81DEC47B54760A3BA09" xr6:coauthVersionLast="47" xr6:coauthVersionMax="47" xr10:uidLastSave="{9D392CF6-6EA1-456E-9566-0FD153AE8BF3}"/>
  <bookViews>
    <workbookView xWindow="-120" yWindow="-120" windowWidth="29040" windowHeight="15720" xr2:uid="{00000000-000D-0000-FFFF-FFFF00000000}"/>
  </bookViews>
  <sheets>
    <sheet name="Rekapitulace" sheetId="12" r:id="rId1"/>
    <sheet name="SO 001-A" sheetId="2" r:id="rId2"/>
    <sheet name="SO 101" sheetId="4" r:id="rId3"/>
    <sheet name="SO 180.1" sheetId="6" r:id="rId4"/>
    <sheet name="SO 190.1" sheetId="7" r:id="rId5"/>
    <sheet name="SO 201" sheetId="8" r:id="rId6"/>
    <sheet name="SO 301-A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9" l="1"/>
  <c r="I109" i="9"/>
  <c r="O109" i="9" s="1"/>
  <c r="I106" i="9"/>
  <c r="O106" i="9" s="1"/>
  <c r="O103" i="9"/>
  <c r="I103" i="9"/>
  <c r="O100" i="9"/>
  <c r="I100" i="9"/>
  <c r="O97" i="9"/>
  <c r="I97" i="9"/>
  <c r="I94" i="9"/>
  <c r="O94" i="9" s="1"/>
  <c r="I91" i="9"/>
  <c r="O91" i="9" s="1"/>
  <c r="I88" i="9"/>
  <c r="O88" i="9" s="1"/>
  <c r="O85" i="9"/>
  <c r="I85" i="9"/>
  <c r="O82" i="9"/>
  <c r="I82" i="9"/>
  <c r="O79" i="9"/>
  <c r="I79" i="9"/>
  <c r="O75" i="9"/>
  <c r="I75" i="9"/>
  <c r="I72" i="9"/>
  <c r="I71" i="9" s="1"/>
  <c r="I61" i="9"/>
  <c r="O68" i="9"/>
  <c r="I68" i="9"/>
  <c r="O65" i="9"/>
  <c r="I65" i="9"/>
  <c r="O62" i="9"/>
  <c r="I62" i="9"/>
  <c r="O58" i="9"/>
  <c r="I58" i="9"/>
  <c r="I55" i="9"/>
  <c r="O55" i="9" s="1"/>
  <c r="I52" i="9"/>
  <c r="O52" i="9" s="1"/>
  <c r="O49" i="9"/>
  <c r="I49" i="9"/>
  <c r="I46" i="9"/>
  <c r="O46" i="9" s="1"/>
  <c r="I43" i="9"/>
  <c r="O43" i="9" s="1"/>
  <c r="O40" i="9"/>
  <c r="I40" i="9"/>
  <c r="I37" i="9"/>
  <c r="O37" i="9" s="1"/>
  <c r="I34" i="9"/>
  <c r="O34" i="9" s="1"/>
  <c r="O31" i="9"/>
  <c r="I31" i="9"/>
  <c r="I28" i="9"/>
  <c r="O28" i="9" s="1"/>
  <c r="I25" i="9"/>
  <c r="O25" i="9" s="1"/>
  <c r="O22" i="9"/>
  <c r="I22" i="9"/>
  <c r="I19" i="9"/>
  <c r="O19" i="9" s="1"/>
  <c r="I16" i="9"/>
  <c r="I15" i="9" s="1"/>
  <c r="I3" i="9" s="1"/>
  <c r="C15" i="12" s="1"/>
  <c r="I8" i="9"/>
  <c r="O12" i="9"/>
  <c r="I12" i="9"/>
  <c r="O9" i="9"/>
  <c r="I9" i="9"/>
  <c r="I97" i="8"/>
  <c r="O97" i="8" s="1"/>
  <c r="I94" i="8"/>
  <c r="O94" i="8" s="1"/>
  <c r="O91" i="8"/>
  <c r="I91" i="8"/>
  <c r="O88" i="8"/>
  <c r="I88" i="8"/>
  <c r="O85" i="8"/>
  <c r="I85" i="8"/>
  <c r="I82" i="8"/>
  <c r="O82" i="8" s="1"/>
  <c r="I79" i="8"/>
  <c r="O79" i="8" s="1"/>
  <c r="I76" i="8"/>
  <c r="O76" i="8" s="1"/>
  <c r="O73" i="8"/>
  <c r="I73" i="8"/>
  <c r="O70" i="8"/>
  <c r="I70" i="8"/>
  <c r="O67" i="8"/>
  <c r="I67" i="8"/>
  <c r="I64" i="8"/>
  <c r="O64" i="8" s="1"/>
  <c r="I61" i="8"/>
  <c r="O61" i="8" s="1"/>
  <c r="I58" i="8"/>
  <c r="O58" i="8" s="1"/>
  <c r="O55" i="8"/>
  <c r="I55" i="8"/>
  <c r="I52" i="8"/>
  <c r="O52" i="8" s="1"/>
  <c r="O49" i="8"/>
  <c r="I49" i="8"/>
  <c r="I44" i="8"/>
  <c r="O45" i="8"/>
  <c r="I45" i="8"/>
  <c r="I41" i="8"/>
  <c r="I40" i="8" s="1"/>
  <c r="I33" i="8"/>
  <c r="O37" i="8"/>
  <c r="I37" i="8"/>
  <c r="I34" i="8"/>
  <c r="O34" i="8" s="1"/>
  <c r="I30" i="8"/>
  <c r="O30" i="8" s="1"/>
  <c r="I27" i="8"/>
  <c r="I26" i="8" s="1"/>
  <c r="I23" i="8"/>
  <c r="I22" i="8" s="1"/>
  <c r="I18" i="8"/>
  <c r="O19" i="8"/>
  <c r="I19" i="8"/>
  <c r="I15" i="8"/>
  <c r="O15" i="8" s="1"/>
  <c r="O12" i="8"/>
  <c r="I12" i="8"/>
  <c r="I9" i="8"/>
  <c r="I8" i="8" s="1"/>
  <c r="I8" i="7"/>
  <c r="I3" i="7" s="1"/>
  <c r="C13" i="12" s="1"/>
  <c r="O42" i="7"/>
  <c r="I42" i="7"/>
  <c r="I39" i="7"/>
  <c r="O39" i="7" s="1"/>
  <c r="I36" i="7"/>
  <c r="O36" i="7" s="1"/>
  <c r="O33" i="7"/>
  <c r="I33" i="7"/>
  <c r="I30" i="7"/>
  <c r="O30" i="7" s="1"/>
  <c r="I27" i="7"/>
  <c r="O27" i="7" s="1"/>
  <c r="O24" i="7"/>
  <c r="I24" i="7"/>
  <c r="I21" i="7"/>
  <c r="O21" i="7" s="1"/>
  <c r="I18" i="7"/>
  <c r="O18" i="7" s="1"/>
  <c r="O15" i="7"/>
  <c r="I15" i="7"/>
  <c r="I12" i="7"/>
  <c r="O12" i="7" s="1"/>
  <c r="I9" i="7"/>
  <c r="O9" i="7" s="1"/>
  <c r="I23" i="6"/>
  <c r="O23" i="6" s="1"/>
  <c r="I20" i="6"/>
  <c r="O20" i="6" s="1"/>
  <c r="I15" i="6"/>
  <c r="I16" i="6"/>
  <c r="O16" i="6" s="1"/>
  <c r="I12" i="6"/>
  <c r="O12" i="6" s="1"/>
  <c r="D12" i="12" s="1"/>
  <c r="O9" i="6"/>
  <c r="I9" i="6"/>
  <c r="I158" i="4"/>
  <c r="I183" i="4"/>
  <c r="O183" i="4" s="1"/>
  <c r="I180" i="4"/>
  <c r="O180" i="4" s="1"/>
  <c r="I177" i="4"/>
  <c r="O177" i="4" s="1"/>
  <c r="O174" i="4"/>
  <c r="I174" i="4"/>
  <c r="I171" i="4"/>
  <c r="O171" i="4" s="1"/>
  <c r="I168" i="4"/>
  <c r="O168" i="4" s="1"/>
  <c r="I165" i="4"/>
  <c r="O165" i="4" s="1"/>
  <c r="I162" i="4"/>
  <c r="O162" i="4" s="1"/>
  <c r="I159" i="4"/>
  <c r="O159" i="4" s="1"/>
  <c r="I155" i="4"/>
  <c r="O155" i="4" s="1"/>
  <c r="I152" i="4"/>
  <c r="O152" i="4" s="1"/>
  <c r="O149" i="4"/>
  <c r="I149" i="4"/>
  <c r="I145" i="4"/>
  <c r="O145" i="4" s="1"/>
  <c r="I142" i="4"/>
  <c r="O142" i="4" s="1"/>
  <c r="O139" i="4"/>
  <c r="I139" i="4"/>
  <c r="I136" i="4"/>
  <c r="O136" i="4" s="1"/>
  <c r="I133" i="4"/>
  <c r="O133" i="4" s="1"/>
  <c r="I130" i="4"/>
  <c r="O130" i="4" s="1"/>
  <c r="I127" i="4"/>
  <c r="O127" i="4" s="1"/>
  <c r="I124" i="4"/>
  <c r="O124" i="4" s="1"/>
  <c r="O121" i="4"/>
  <c r="I121" i="4"/>
  <c r="I118" i="4"/>
  <c r="O118" i="4" s="1"/>
  <c r="I115" i="4"/>
  <c r="O115" i="4" s="1"/>
  <c r="I112" i="4"/>
  <c r="O112" i="4" s="1"/>
  <c r="I109" i="4"/>
  <c r="O109" i="4" s="1"/>
  <c r="I106" i="4"/>
  <c r="O106" i="4" s="1"/>
  <c r="O103" i="4"/>
  <c r="I103" i="4"/>
  <c r="I100" i="4"/>
  <c r="O100" i="4" s="1"/>
  <c r="I97" i="4"/>
  <c r="O97" i="4" s="1"/>
  <c r="I94" i="4"/>
  <c r="O94" i="4" s="1"/>
  <c r="I89" i="4"/>
  <c r="O90" i="4"/>
  <c r="I90" i="4"/>
  <c r="O86" i="4"/>
  <c r="I86" i="4"/>
  <c r="I83" i="4"/>
  <c r="I82" i="4" s="1"/>
  <c r="I18" i="4"/>
  <c r="O79" i="4"/>
  <c r="I79" i="4"/>
  <c r="O76" i="4"/>
  <c r="I76" i="4"/>
  <c r="O73" i="4"/>
  <c r="I73" i="4"/>
  <c r="I70" i="4"/>
  <c r="O70" i="4" s="1"/>
  <c r="I67" i="4"/>
  <c r="O67" i="4" s="1"/>
  <c r="I64" i="4"/>
  <c r="O64" i="4" s="1"/>
  <c r="O61" i="4"/>
  <c r="I61" i="4"/>
  <c r="O58" i="4"/>
  <c r="I58" i="4"/>
  <c r="O55" i="4"/>
  <c r="I55" i="4"/>
  <c r="I52" i="4"/>
  <c r="O52" i="4" s="1"/>
  <c r="I49" i="4"/>
  <c r="O49" i="4" s="1"/>
  <c r="I46" i="4"/>
  <c r="O46" i="4" s="1"/>
  <c r="O43" i="4"/>
  <c r="I43" i="4"/>
  <c r="O40" i="4"/>
  <c r="I40" i="4"/>
  <c r="O37" i="4"/>
  <c r="I37" i="4"/>
  <c r="I34" i="4"/>
  <c r="O34" i="4" s="1"/>
  <c r="I31" i="4"/>
  <c r="O31" i="4" s="1"/>
  <c r="I28" i="4"/>
  <c r="O28" i="4" s="1"/>
  <c r="O25" i="4"/>
  <c r="I25" i="4"/>
  <c r="O22" i="4"/>
  <c r="I22" i="4"/>
  <c r="O19" i="4"/>
  <c r="I19" i="4"/>
  <c r="O15" i="4"/>
  <c r="I15" i="4"/>
  <c r="I12" i="4"/>
  <c r="O12" i="4" s="1"/>
  <c r="I9" i="4"/>
  <c r="I8" i="4" s="1"/>
  <c r="I51" i="2"/>
  <c r="O51" i="2" s="1"/>
  <c r="I48" i="2"/>
  <c r="O48" i="2" s="1"/>
  <c r="I45" i="2"/>
  <c r="O45" i="2" s="1"/>
  <c r="I42" i="2"/>
  <c r="O42" i="2" s="1"/>
  <c r="I39" i="2"/>
  <c r="O39" i="2" s="1"/>
  <c r="O36" i="2"/>
  <c r="I36" i="2"/>
  <c r="I33" i="2"/>
  <c r="O33" i="2" s="1"/>
  <c r="I30" i="2"/>
  <c r="O30" i="2" s="1"/>
  <c r="I27" i="2"/>
  <c r="O27" i="2" s="1"/>
  <c r="I24" i="2"/>
  <c r="O24" i="2" s="1"/>
  <c r="I21" i="2"/>
  <c r="O21" i="2" s="1"/>
  <c r="O18" i="2"/>
  <c r="I18" i="2"/>
  <c r="I15" i="2"/>
  <c r="O15" i="2" s="1"/>
  <c r="I12" i="2"/>
  <c r="O12" i="2" s="1"/>
  <c r="I9" i="2"/>
  <c r="I8" i="2" s="1"/>
  <c r="I3" i="2" s="1"/>
  <c r="C10" i="12" s="1"/>
  <c r="I3" i="8" l="1"/>
  <c r="C14" i="12" s="1"/>
  <c r="D13" i="12"/>
  <c r="E13" i="12" s="1"/>
  <c r="O9" i="4"/>
  <c r="I48" i="8"/>
  <c r="I93" i="4"/>
  <c r="I19" i="6"/>
  <c r="O16" i="9"/>
  <c r="D15" i="12" s="1"/>
  <c r="E15" i="12" s="1"/>
  <c r="I148" i="4"/>
  <c r="I3" i="4" s="1"/>
  <c r="C11" i="12" s="1"/>
  <c r="O9" i="2"/>
  <c r="D10" i="12" s="1"/>
  <c r="E10" i="12" s="1"/>
  <c r="I8" i="6"/>
  <c r="I3" i="6" s="1"/>
  <c r="C12" i="12" s="1"/>
  <c r="E12" i="12" s="1"/>
  <c r="O41" i="8"/>
  <c r="O9" i="8"/>
  <c r="O72" i="9"/>
  <c r="O83" i="4"/>
  <c r="O27" i="8"/>
  <c r="O23" i="8"/>
  <c r="C6" i="12" l="1"/>
  <c r="D14" i="12"/>
  <c r="E14" i="12" s="1"/>
  <c r="D11" i="12"/>
  <c r="E11" i="12" s="1"/>
  <c r="C7" i="12" l="1"/>
</calcChain>
</file>

<file path=xl/sharedStrings.xml><?xml version="1.0" encoding="utf-8"?>
<sst xmlns="http://schemas.openxmlformats.org/spreadsheetml/2006/main" count="1706" uniqueCount="586">
  <si>
    <t>EstiCon</t>
  </si>
  <si>
    <t xml:space="preserve">Firma: </t>
  </si>
  <si>
    <t>Rekapitulace ceny</t>
  </si>
  <si>
    <t>Stavba: 17 251 00 - III/6031 Senohraby,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</si>
  <si>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</si>
  <si>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</si>
  <si>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</si>
  <si>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</si>
  <si>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</si>
  <si>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</si>
  <si>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</si>
  <si>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001-A</t>
  </si>
  <si>
    <t>Všeobecné konstrukce a práce - investice KSÚS</t>
  </si>
  <si>
    <t>SO 101</t>
  </si>
  <si>
    <t>Silnice III/6031 úsek I/3 - most ev.č. 6031-5  - investice KSÚS</t>
  </si>
  <si>
    <t>SO 180.1</t>
  </si>
  <si>
    <t>Přechodné dopravní značení (SO 101) - investice KSÚS</t>
  </si>
  <si>
    <t>SO 190.1</t>
  </si>
  <si>
    <t>Trvalé dopravní značení (SO 101) - investice KSÚS</t>
  </si>
  <si>
    <t>SO 201</t>
  </si>
  <si>
    <t>Most ev.č. 6031-5 - investice KSÚS</t>
  </si>
  <si>
    <t>SO 301-A</t>
  </si>
  <si>
    <t>Obnovení dešťové kanalizace  - investice KSÚS</t>
  </si>
  <si>
    <t>Soupis prací objektu</t>
  </si>
  <si>
    <t>S</t>
  </si>
  <si>
    <t>Stavba:</t>
  </si>
  <si>
    <t>17 251 00</t>
  </si>
  <si>
    <t>III/6031 Senohraby,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</si>
  <si>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</si>
  <si>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</si>
  <si>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</si>
  <si>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</si>
  <si>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</si>
  <si>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</si>
  <si>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</si>
  <si>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</si>
  <si>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</si>
  <si>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</si>
  <si>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</si>
  <si>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</si>
  <si>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</si>
  <si>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</si>
  <si>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</si>
  <si>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</si>
  <si>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</si>
  <si>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</si>
  <si>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</si>
  <si>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</si>
  <si>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</si>
  <si>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</si>
  <si>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</t>
  </si>
  <si>
    <t>VV</t>
  </si>
  <si>
    <t>1 = 1,000 [A]_x000D_
Celkové množství = 1,000</t>
  </si>
  <si>
    <t>00420R</t>
  </si>
  <si>
    <t>Ostatní náklady</t>
  </si>
  <si>
    <t>obsahují zejména náklady na:_x000D_
- úpravu příslušné dokumentace dle technologických postupů zhotovitele a dle při_x000D_
provádění díla zjištěných skutečností_x000D_
- zpracování Plánu havarijních opatření zařízení staveniště a mechanizace_x000D_
- zpracování Plánu bezpečnosti a ochrany zdraví při práci na staveništi (dle § 15,_x000D_
odst. 2 zákona č. 309/2006 Sb., kterým se upravují další požadavky BOZP)_x000D_
- zpracování technologických postupů a plánů kontrol_x000D_
- pasportizace před a po stavbou dotčených ploch a objektů vč. vyhodnocení tzv.závěrečné zprávy_x000D_
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</si>
  <si>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</si>
  <si>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</si>
  <si>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OTSKP_2024 ~ 2024</t>
  </si>
  <si>
    <t>dle TKP, včetně zkoušení obsahu aromatických uhlovodíků a zatřídění dle vyhlášky č. 130/2019 sb. v_x000D_
aktuálním znění vč.vrtů a odběru vzorků</t>
  </si>
  <si>
    <t>02620</t>
  </si>
  <si>
    <t>ZKOUŠENÍ KONSTRUKCÍ A PRACÍ NEZÁVISLOU ZKUŠEBNOU</t>
  </si>
  <si>
    <t>02710R</t>
  </si>
  <si>
    <t>b</t>
  </si>
  <si>
    <t>PASPORTIZACE OBJEKTŮ V OKOLÍ PŘED a PO STAVBĚ</t>
  </si>
  <si>
    <t>44 = 44,000 [A]_x000D_
Celkové množství = 44,000</t>
  </si>
  <si>
    <t>c</t>
  </si>
  <si>
    <t>PASPORTIZACE PRO VZROSTLOU ZELEŇ</t>
  </si>
  <si>
    <t>PAMÁTNÁ LÍPA 1 = 1,000 [A]_x000D_
Celkové množství = 1,000</t>
  </si>
  <si>
    <t>02730</t>
  </si>
  <si>
    <t>POMOC PRÁCE ZŘÍZ NEBO ZAJIŠŤ OCHRANU INŽENÝRSKÝCH SÍTÍ</t>
  </si>
  <si>
    <t>02910</t>
  </si>
  <si>
    <t>OSTATNÍ POŽADAVKY - ZEMĚMĚŘIČSKÁ MĚŘENÍ</t>
  </si>
  <si>
    <t>Obsahuje veškeré zeměměřičské práce související se stavbou - před, během i po stavbě
vč. vytýčení obvodu stavby a jeho udržování po celou dobu výstavby
vč. vyhotovení vytyčovacího protokolu stavby (bude sloužit jako podklad pro DSPS)</t>
  </si>
  <si>
    <t>029113</t>
  </si>
  <si>
    <t>OSTATNÍ POŽADAVKY - GEODETICKÉ ZAMĚŘENÍ - CELKY</t>
  </si>
  <si>
    <t>KUS</t>
  </si>
  <si>
    <t>Zaměření skutečného stavu po dokončení stavby vč.zákresu do katastrální mapy a _x000D_její digitalizace_x000D_
Položka zahrnuje :_x000D_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 _x000D_
- Dopravu.</t>
  </si>
  <si>
    <t>02943</t>
  </si>
  <si>
    <t>OSTATNÍ POŽADAVKY - VYPRACOVÁNÍ RDS</t>
  </si>
  <si>
    <t>Součástí je předání v elektronické i v papírové podobě v počtu paré dle smlouvy.</t>
  </si>
  <si>
    <t>02944</t>
  </si>
  <si>
    <t>OSTAT POŽADAVKY - DOKUMENTACE SKUTEČ PROVEDENÍ V DIGIT FORMĚ</t>
  </si>
  <si>
    <t>Dokumentace skutečného provedení stavby ve smyslu § 125 odst. 6 stavebního zákona, dle kap. 11 Směrnice pro dokumentaci staveb pozemních komunikací (SDS PK) (8/2017),   v rozsahu dle  Technických kvalitativních podmínek pro dokumentaci staveb pozemních komunikací (TKP-D) (9/2006), kapitola 4. Součástí je předání v elektronické i v papírové podobě v počtu paré dle smlouvy.</t>
  </si>
  <si>
    <t>02945</t>
  </si>
  <si>
    <t>OSTAT POŽADAVKY - GEOMETRICKÝ PLÁN</t>
  </si>
  <si>
    <t>HM</t>
  </si>
  <si>
    <t>Vypracování geometrického plánu, vč. vytyčovací síte v digitální podobě a včetně zavkladování ve formátu *jvf. s přehráním do *dmt. dle nového stav.zákona</t>
  </si>
  <si>
    <t>1 = 1,000 [A]</t>
  </si>
  <si>
    <t>02960</t>
  </si>
  <si>
    <t>Inženýrská činnost pro DIO</t>
  </si>
  <si>
    <t>02991</t>
  </si>
  <si>
    <t>OSTATNÍ POŽADAVKY - INFORMAČNÍ TABULE</t>
  </si>
  <si>
    <t>1KS INFORMAČNÍ TABULE, 2 KS OMLUVNÁ TABULE</t>
  </si>
  <si>
    <t>3 = 3,000 [A]_x000D_
Celkové množství = 3,000</t>
  </si>
  <si>
    <t>03100</t>
  </si>
  <si>
    <t>ZAŘÍZENÍ STAVENIŠTĚ - ZŘÍZENÍ, PROVOZ, DEMONTÁŽ</t>
  </si>
  <si>
    <t>měsíc</t>
  </si>
  <si>
    <t>8 = 8,000 [A]_x000D_
Celkové množství = 8,000</t>
  </si>
  <si>
    <t>014102.R</t>
  </si>
  <si>
    <t>ULOŽENÍ ODPADU ZE STAVBY NA SKLÁDKU S OPRÁVNĚNÍM K OPĚTOVNÉMU VYUŽITÍ - RECYKLAČNÍ STŘEDISKO</t>
  </si>
  <si>
    <t>t</t>
  </si>
  <si>
    <t>17 01 01 - BETON z vybouraných konstrukcí (obrubníky, propusty, panely a jiné)
17 09 04 - Směsné stavební a demoliční odpady neuvedené pod čísly 17 09 01, 17 09 02 a 17 09 03
Položka zahrnuje 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</si>
  <si>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11352: 791,17*0,25*0,15*2,3 = 68,238 [A]_x000D_
96615: 62,29*0,3*2,3 = 42,980 [B]_x000D_
11348: 855*0,06*2,3 = 117,990 [C]_x000D_
11328 73,8*0,3*2,3 = 50,922 [D]_x000D_
11333 758,50*2,40 = 1820,400 [E]_x000D_
Celkové množství = 2100,530</t>
  </si>
  <si>
    <t>014103.R</t>
  </si>
  <si>
    <t>17 05 04 - Zemina a kamení neuvedené pod číslem 17 05 03
nepotřebný výkopek - zemina, drny, kamení - nevhodný materiál pro další použí na této stavbě
Položka zahrnuje 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</si>
  <si>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12373: 2815,6*2 = 5631,200 [A]_x000D_
11130: 1327,20*0,2*2 = 530,880 [B]_x000D_
11332 2487,178*1,9 = 4725,638 [D]_x000D_
11348 855,0*0,24*1,9 = 389,880 [E]_x000D_
Celkové množství = 11277,598</t>
  </si>
  <si>
    <t>014211</t>
  </si>
  <si>
    <t>POPLATKY ZA ZEMNÍK - ORNICE</t>
  </si>
  <si>
    <t>M3</t>
  </si>
  <si>
    <t>Pořízení vhodné zeminy k rekultivaci
Natěžení a dovoz na místo rozprostření v položce 12573
Rozprostření v položce 18222</t>
  </si>
  <si>
    <t>967,27*0,15 = 145,091 [A]_x000D_
Celkové množství = 145,091</t>
  </si>
  <si>
    <t>1</t>
  </si>
  <si>
    <t>Zemní práce</t>
  </si>
  <si>
    <t>11120</t>
  </si>
  <si>
    <t>ODSTRANĚNÍ KŘOVIN</t>
  </si>
  <si>
    <t>M2</t>
  </si>
  <si>
    <t>Povinný odkup zhotovitelem_x000D_
Počet odečten digitálně ze situace</t>
  </si>
  <si>
    <t>25 = 25,000 [A]_x000D_
Celkové množství = 25,000</t>
  </si>
  <si>
    <t>11130</t>
  </si>
  <si>
    <t>SEJMUTÍ DRNU</t>
  </si>
  <si>
    <t>vč. odvozu a uložení na skládku_x000D_
Plocha odečtena digitálně ze situace</t>
  </si>
  <si>
    <t>1327,20 = 1327,200 [A]_x000D_
Celkové množství = 1327,200</t>
  </si>
  <si>
    <t>11203</t>
  </si>
  <si>
    <t>KÁCENÍ STROMŮ D KMENE PŘES 0,9M S ODSTRAN PAŘEZŮ</t>
  </si>
  <si>
    <t>Postup s nakládáním s odpadem je uveden ve směrnici zadavatele R-SM-16 _x000D_
Počet odečten digitálně ze situace</t>
  </si>
  <si>
    <t>6 = 6,000 [A]_x000D_
Celkové množství = 6,000</t>
  </si>
  <si>
    <t>11328</t>
  </si>
  <si>
    <t>ODSTRANĚNÍ PŘÍKOPŮ, ŽLABŮ A RIGOLŮ Z PŘÍKOPOVÝCH TVÁRNIC</t>
  </si>
  <si>
    <t>vč. odvozu, uložení na skládku, poplatek za skládku sam.pol.</t>
  </si>
  <si>
    <t>123,0*0,6 = 73,800 [A]_x000D_
Celkové množství = 73,800</t>
  </si>
  <si>
    <t>11332</t>
  </si>
  <si>
    <t>ODSTRANĚNÍ PODKLADŮ ZPEVNĚNÝCH PLOCH Z KAMENIVA NESTMELENÉHO</t>
  </si>
  <si>
    <t>Odstranění vozovkových vrstev z kameniva vč. odvozu a uložení na skládku _x000D_
Plocha odečtena digitálně ze situace</t>
  </si>
  <si>
    <t>7585,0*0,3 = 2275,500 [A]_x000D_
 32,388*0,2 = 6,478 [B]_x000D_
 855,0*0,24 = 205,200 [C]_x000D_
Celkové množství = 2487,178</t>
  </si>
  <si>
    <t>11333</t>
  </si>
  <si>
    <t>ODSTRANĚNÍ PODKLADU ZPEVNĚNÝCH PLOCH S ASFALT POJIVEM</t>
  </si>
  <si>
    <t>Odstranění vozovkových vrstev s asfaltovým pojivem vč. odvozu a uložení na skládku_x000D_
Plocha odečtena digitálně ze situace</t>
  </si>
  <si>
    <t>7585*0,1 = 758,500 [A]_x000D_
Celkové množství = 758,500</t>
  </si>
  <si>
    <t>11348</t>
  </si>
  <si>
    <t>ODSTRANĚNÍ KRYTU ZPEVNĚNÝCH PLOCH Z DLAŽDIC VČETNĚ PODKLADU</t>
  </si>
  <si>
    <t>Odstranění dlažby vč. podkladních vrstev, odvozu a uložení na skládku_x000D_
Plocha odečtena digitálně ze sitauce</t>
  </si>
  <si>
    <t>855,0*0,3 = 256,500 [A]_x000D_
Celkové množství = 256,500</t>
  </si>
  <si>
    <t>11352</t>
  </si>
  <si>
    <t>ODSTRANĚNÍ CHODNÍKOVÝCH A SILNIČNÍCH OBRUBNÍKŮ BETONOVÝCH</t>
  </si>
  <si>
    <t>M</t>
  </si>
  <si>
    <t>Odstranění betonové obruby vč. odvozu a uložení na skládku_x000D_
Délka odečtena digitálně ze situace</t>
  </si>
  <si>
    <t>791,17 = 791,170 [A]_x000D_
Celkové množství = 791,170</t>
  </si>
  <si>
    <t>11372</t>
  </si>
  <si>
    <t>FRÉZOVÁNÍ ZPEVNĚNÝCH PLOCH ASFALTOVÝCH</t>
  </si>
  <si>
    <t>Povinný odkup zhotovitelem</t>
  </si>
  <si>
    <t>7585*0,1+1315.04*0.1 = 890,004 [A]_x000D_
Celkové množství = 890,004</t>
  </si>
  <si>
    <t>113763</t>
  </si>
  <si>
    <t>FRÉZOVÁNÍ DRÁŽKY PRŮŘEZU DO 300MM2 V ASFALTOVÉ VOZOVCE</t>
  </si>
  <si>
    <t>Proříznutí spáry mezi asf. kryty š. 12 x 25 mm_x000D_
Zálivka v položce 931323_x000D_
Délka odečtena digitálně ze situace</t>
  </si>
  <si>
    <t>2184,28+300.73 = 2485,010 [A]_x000D_
Celkové množství = 2485,010</t>
  </si>
  <si>
    <t>12373</t>
  </si>
  <si>
    <t>ODKOP PRO SPOD STAVBU SILNIC A ŽELEZNIC TŘ. I</t>
  </si>
  <si>
    <t>vč. odvozu na skládku_x000D_
Plocha odečtena digitálně ze situace a řezů</t>
  </si>
  <si>
    <t>2815,6 = 2815,600 [A]_x000D_
Celkové množství = 2815,600</t>
  </si>
  <si>
    <t>12573</t>
  </si>
  <si>
    <t>VYKOPÁVKY ZE ZEMNÍKŮ A SKLÁDEK TŘ. I</t>
  </si>
  <si>
    <t>Natěžení a dovoz zeminy vhodné k rekultivaci na místo rozprostření_x000D_
Rozprostření v položce 18222_x000D_
Poplatek za nákup zeminy v položce 014211_x000D_
Osetí travním semenem v položce 18241_x000D_
Plocha odečtena digitálně z charakteristických řezů</t>
  </si>
  <si>
    <t>18220: 1134,68*0,15 = 170,202 [A]_x000D_
Celkové množství = 170,202</t>
  </si>
  <si>
    <t>129958</t>
  </si>
  <si>
    <t>ČIŠTĚNÍ POTRUBÍ DN DO 600MM</t>
  </si>
  <si>
    <t>čištění propustku z ulice Za Starou poštou_x000D_
vč. likvidace vzniklých odpadů a skládkovného</t>
  </si>
  <si>
    <t>25,0 = 25,000 [A]_x000D_
Celkové množství = 25,000</t>
  </si>
  <si>
    <t>17120</t>
  </si>
  <si>
    <t>ULOŽENÍ SYPANINY DO NÁSYPŮ A NA SKLÁDKY BEZ ZHUTNĚNÍ</t>
  </si>
  <si>
    <t>Uložení výkopku na skládku</t>
  </si>
  <si>
    <t>12373: 2815,6 = 2815,600 [A]_x000D_
Celkové množství = 2815,600</t>
  </si>
  <si>
    <t>17180</t>
  </si>
  <si>
    <t>a</t>
  </si>
  <si>
    <t>ULOŽENÍ SYPANINY DO NÁSYPŮ Z NAKUPOVANÝCH MATERIÁLŮ</t>
  </si>
  <si>
    <t>Násyp z vhodného materiálu dle ČSN 73 6133_x000D_
Plocha odečtena digitálně ze situace a řezů</t>
  </si>
  <si>
    <t>398,44 = 398,440 [A]_x000D_
Celkové množství = 398,440</t>
  </si>
  <si>
    <t>Sanace aktivní zóny z vhodného materiálu dle ČSN 73 6133_x000D_
Plocha odečtena digitálně ze situace a řezů</t>
  </si>
  <si>
    <t>2477,79 = 2477,790 [A]_x000D_
Celkové množství = 2477,790</t>
  </si>
  <si>
    <t>17380</t>
  </si>
  <si>
    <t>ZEMNÍ KRAJNICE A DOSYPÁVKY Z NAKUPOVANÝCH MATERIÁLŮ</t>
  </si>
  <si>
    <t>Dosyp z materiálu vhodného dle ČSN 73 6133_x000D_
Plocha odečtena digitálně ze situace a řezů</t>
  </si>
  <si>
    <t>278,94 = 278,940 [A]_x000D_
Celkové množství = 278,940</t>
  </si>
  <si>
    <t>18110</t>
  </si>
  <si>
    <t>ÚPRAVA PLÁNĚ SE ZHUTNĚNÍM V HORNINĚ TŘ. I</t>
  </si>
  <si>
    <t>Úprava pláně
Plocha odečtena digitálně ze situace</t>
  </si>
  <si>
    <t>8348,31 = 8348,310 [A]_x000D_
Celkové množství = 8348,310</t>
  </si>
  <si>
    <t>18222</t>
  </si>
  <si>
    <t>ROZPROSTŘENÍ ORNICE VE SVAHU V TL DO 0,15M</t>
  </si>
  <si>
    <t>Ohumusování vhodnou zeminou k rekultivaci tl. 150 mm_x000D_
Natěžení a dovoz zeminy v položce 12573_x000D_
Poplatek za nákup zeminy v položce 014211_x000D_
Osetí travním semenem v položce 18241_x000D_
Plocha odečtena digitálně ze situace</t>
  </si>
  <si>
    <t>1134,68 = 1134,680 [A]_x000D_
Celkové množství = 1134,680</t>
  </si>
  <si>
    <t>18241</t>
  </si>
  <si>
    <t>ZALOŽENÍ TRÁVNÍKU RUČNÍM VÝSEVEM</t>
  </si>
  <si>
    <t>Odečteno digitálně ze situace</t>
  </si>
  <si>
    <t>18247</t>
  </si>
  <si>
    <t>OŠETŘOVÁNÍ TRÁVNÍKU</t>
  </si>
  <si>
    <t>Plocha odečtena digitálně ze situace</t>
  </si>
  <si>
    <t>1134,680 = 1134,680 [A]_x000D_
Celkové množství = 1134,680</t>
  </si>
  <si>
    <t>2</t>
  </si>
  <si>
    <t>Základy</t>
  </si>
  <si>
    <t>21263</t>
  </si>
  <si>
    <t>TRATIVODY KOMPLET  Z TRUB Z PLAST HM DN DO 150MM</t>
  </si>
  <si>
    <t>Délka odečtena digitálně ze situace</t>
  </si>
  <si>
    <t>1106,71 = 1106,710 [A]_x000D_
Celkové množství = 1106,710</t>
  </si>
  <si>
    <t>21461</t>
  </si>
  <si>
    <t>SEPARAČNÍ GEOTEXTILIE</t>
  </si>
  <si>
    <t>Plocha odečtena digitálně ze situace a řezů</t>
  </si>
  <si>
    <t>Geotextilie aktivní zóny 7150,65 = 7150,650 [A]_x000D_
pro drenáž 1106,71*(0,4+0,5+0,5+0,6+0,6) = 2877,446 [B]_x000D_
Celkové množství = 10028,096</t>
  </si>
  <si>
    <t>3</t>
  </si>
  <si>
    <t>Svislé konstrukce</t>
  </si>
  <si>
    <t>33817C</t>
  </si>
  <si>
    <t>SLOUPKY PLOTOVÉ Z DÍLCŮ KOVOVÝCH  DO BETONOVÝCH PATEK</t>
  </si>
  <si>
    <t>KS</t>
  </si>
  <si>
    <t>obnova oplocení v km 0.910_x000D_
k položce 767911</t>
  </si>
  <si>
    <t>malé sloupky 10 = 10,000 [B]_x000D_
Celkové množství = 10,000</t>
  </si>
  <si>
    <t>5</t>
  </si>
  <si>
    <t>Komunikace</t>
  </si>
  <si>
    <t>56143G</t>
  </si>
  <si>
    <t>SMĚSI Z KAMENIVA STMELENÉ CEMENTEM  SC C 8/10 TL. DO 150MM</t>
  </si>
  <si>
    <t>SC C8/10 tl. 120 mm_x000D_
Plocha odečtena digitálně ze situace</t>
  </si>
  <si>
    <t>Vozovka 1a: 7076,38 = 7076,380 [A]_x000D_
Celkové množství = 7076,380</t>
  </si>
  <si>
    <t>56144G</t>
  </si>
  <si>
    <t>SMĚSI Z KAMENIVA STMELENÉ CEMENTEM  SC C 8/10 TL. DO 200MM</t>
  </si>
  <si>
    <t>SC C8/10 tl. 170 mm_x000D_
Plocha odečtena digitálně ze situace</t>
  </si>
  <si>
    <t>kce zvýš. ploch křižovatky: 58,2 = 58,200 [A]_x000D_
Celkové množství = 58,200</t>
  </si>
  <si>
    <t>56333</t>
  </si>
  <si>
    <t>VOZOVKOVÉ VRSTVY ZE ŠTĚRKODRTI TL. DO 150MM</t>
  </si>
  <si>
    <t>ŠD 0/64
Plocha odečtena digitálně ze sitauce</t>
  </si>
  <si>
    <t>Sjezd 3b: 207,28 = 207,280 [A]_x000D_
Celkové množství = 207,280</t>
  </si>
  <si>
    <t>56334</t>
  </si>
  <si>
    <t>VOZOVKOVÉ VRSTVY ZE ŠTĚRKODRTI TL. DO 200MM</t>
  </si>
  <si>
    <t>ŠDa 0/32_x000D_
Plocha odečtena digitálně ze sitauce</t>
  </si>
  <si>
    <t>Sjezd 3b: 207,28 = 207,280 [A]_x000D_
Sjezdy 105,83 = 105,830 [B]_x000D_
Celkové množství = 313,110</t>
  </si>
  <si>
    <t>56335</t>
  </si>
  <si>
    <t>VOZOVKOVÉ VRSTVY ZE ŠTĚRKODRTI TL. DO 250MM</t>
  </si>
  <si>
    <t>Vozovka 1a: 7092,45 = 7092,450 [A]_x000D_
Chodník 2: 769,57 = 769,570 [B]_x000D_
Kce zvýš. ploch křižovatky: 58,2 = 58,200 [C]_x000D_
Celkové množství = 7920,220</t>
  </si>
  <si>
    <t>56336</t>
  </si>
  <si>
    <t>VOZOVKOVÉ VRSTVY ZE ŠTĚRKODRTI TL. DO 300MM</t>
  </si>
  <si>
    <t>Sjezd 3a: 220,89 = 220,890 [A]_x000D_
Celkové množství = 220,890</t>
  </si>
  <si>
    <t>56933</t>
  </si>
  <si>
    <t>ZPEVNĚNÍ KRAJNIC ZE ŠTĚRKODRTI TL. DO 150MM</t>
  </si>
  <si>
    <t>Krajnice z ŠDb_x000D_
Plocha odečtena digitálně ze situace</t>
  </si>
  <si>
    <t>111,44 = 111,440 [A]_x000D_
Celkové množství = 111,440</t>
  </si>
  <si>
    <t>572123</t>
  </si>
  <si>
    <t>INFILTRAČNÍ POSTŘIK Z EMULZE DO 1,0KG/M2</t>
  </si>
  <si>
    <t>PI-C 0,6 kg/m2_x000D_
Plocha odečtena digitálně ze situace</t>
  </si>
  <si>
    <t>572214</t>
  </si>
  <si>
    <t>SPOJOVACÍ POSTŘIK Z MODIFIK EMULZE DO 0,5KG/M2</t>
  </si>
  <si>
    <t>PS-CP 0.35 kg/m2_x000D_
Plocha odečtena digitálně ze situace</t>
  </si>
  <si>
    <t>Vozovka 1a: 7054,07+7060,30 = 14114,370 [A]_x000D_
Vozovka 1b: 153,23 = 153,230 [B]_x000D_
Vozovka 5: 1315,04 = 1315,040 [D]_x000D_
Sjezd 3b: 207,28 = 207,280 [C]_x000D_
Celkové množství = 15789,920</t>
  </si>
  <si>
    <t>572224</t>
  </si>
  <si>
    <t>SPOJOVACÍ POSTŘIK Z MODIFIK EMULZE DO 1,0KG/M2</t>
  </si>
  <si>
    <t>PS-CP 0.6 kg/m2_x000D_
Plocha odečtena digitálně ze situace</t>
  </si>
  <si>
    <t>Vozovka 1b: 153,23 = 153,230 [A]_x000D_
Vozovka 5: 1315,04 = 1315,040 [B]_x000D_
Celkové množství = 1468,270</t>
  </si>
  <si>
    <t>574B34</t>
  </si>
  <si>
    <t>ASFALTOVÝ BETON PRO OBRUSNÉ VRSTVY MODIFIK ACO 11+ TL. 40MM</t>
  </si>
  <si>
    <t>ACO 11+ PmB 45/80-65 tl. 40mm_x000D_
Plocha odečtena digitálně ze situace</t>
  </si>
  <si>
    <t>Vozovka 1a: 7054,07 = 7054,070 [A]_x000D_
Vozovka 1b: 153,23 = 153,230 [B]_x000D_
Vozovka 5: 1315,04 = 1315,040 [D]_x000D_
Sjezd 3b: 207,38 = 207,380 [C]_x000D_
Celkové množství = 8729,720</t>
  </si>
  <si>
    <t>574D46</t>
  </si>
  <si>
    <t>ASFALTOVÝ BETON PRO LOŽNÍ VRSTVY MODIFIK ACL 16+, 16S TL. 50MM</t>
  </si>
  <si>
    <t>ACL 16+ PmB 25/55-60 tl. 50mm_x000D_
Plocha odečtena digitálně ze sitauce</t>
  </si>
  <si>
    <t>Vozovka 1a: 7060,3 = 7060,300 [A]_x000D_
Vozovka 5: 1315,04 = 1315,040 [B]_x000D_
Celkové množství = 8375,340</t>
  </si>
  <si>
    <t>574E46</t>
  </si>
  <si>
    <t>ASFALTOVÝ BETON PRO PODKLADNÍ VRSTVY ACP 16+, 16S TL. 50MM</t>
  </si>
  <si>
    <t>ACP 16+ 50/70 tl. 50 mm_x000D_
Plocha odečtena digitálně ze situace</t>
  </si>
  <si>
    <t>Vozovka 1a: 7066,86 = 7066,860 [A]_x000D_
Vozovka 1b: 153,23 = 153,230 [B]_x000D_
Sjezd 3b: 207,28 = 207,280 [C]_x000D_
Celkové množství = 7427,370</t>
  </si>
  <si>
    <t>58222</t>
  </si>
  <si>
    <t>DLÁŽDĚNÉ KRYTY Z DROBNÝCH KOSTEK DO LOŽE Z MC</t>
  </si>
  <si>
    <t>Kce zvýšených ploch křižovatek z kamenné dlažby tl. 100 mm do lože z M25-XF4 tl. 50 mm_x000D_
Plocha odečtena digitálně ze situace</t>
  </si>
  <si>
    <t>58,2 = 58,200 [A]_x000D_
Celkové množství = 58,200</t>
  </si>
  <si>
    <t>582611</t>
  </si>
  <si>
    <t>KRYTY Z BETON DLAŽDIC SE ZÁMKEM ŠEDÝCH TL 60MM DO LOŽE Z KAM</t>
  </si>
  <si>
    <t>Betonová dlažba tl. 60 mm do lože z kameniva tl. 40 mm_x000D_
Plocha odečtena digitálně ze situace</t>
  </si>
  <si>
    <t>Chodník 2: 749,69 = 749,690 [A]_x000D_
Celkové množství = 749,690</t>
  </si>
  <si>
    <t>582612</t>
  </si>
  <si>
    <t>KRYTY Z BETON DLAŽDIC SE ZÁMKEM ŠEDÝCH TL 80MM DO LOŽE Z KAM</t>
  </si>
  <si>
    <t>Betonová dlažba tl. 80 mm do lože z kameniva tl. 40 mm_x000D_
Plocha odečtena digitálně ze situace</t>
  </si>
  <si>
    <t>Sjezd 3a: 193,77 = 193,770 [A]_x000D_
Celkové množství = 193,770</t>
  </si>
  <si>
    <t>58261A</t>
  </si>
  <si>
    <t>KRYTY Z BETON DLAŽDIC SE ZÁMKEM BAREV RELIÉF TL 60MM DO LOŽE Z KAM</t>
  </si>
  <si>
    <t>Betonová reliéfní dlažba tl. 60 mm do lože z kameniva tl. 40 mm_x000D_
Plocha odečtena digitálně ze situace</t>
  </si>
  <si>
    <t>Chodník 2: 20,20 = 20,200 [A]_x000D_
Celkové množství = 20,200</t>
  </si>
  <si>
    <t>58261B</t>
  </si>
  <si>
    <t>KRYTY Z BETON DLAŽDIC SE ZÁMKEM BAREV RELIÉF TL 80MM DO LOŽE Z KAM</t>
  </si>
  <si>
    <t>Betonová reliéfní dlažba tl. 80 mm do lože z kameniva tl. 40 mm_x000D_
Plocha odečtena digitálně ze situace</t>
  </si>
  <si>
    <t>Sjezd 3a: 26,72 = 26,720 [A]_x000D_
Celkové množství = 26,720</t>
  </si>
  <si>
    <t>8</t>
  </si>
  <si>
    <t>Potrubí</t>
  </si>
  <si>
    <t>89712</t>
  </si>
  <si>
    <t>VPUSŤ KANALIZAČNÍ ULIČNÍ KOMPLETNÍ Z BETONOVÝCH DÍLCŮ</t>
  </si>
  <si>
    <t>Počet odečten digitálně ze situace</t>
  </si>
  <si>
    <t>28 = 28,000 [A]_x000D_
Celkové množství = 28,000</t>
  </si>
  <si>
    <t>89921</t>
  </si>
  <si>
    <t>VÝŠKOVÁ ÚPRAVA POKLOPŮ</t>
  </si>
  <si>
    <t>33 = 33,000 [A]_x000D_
Celkové množství = 33,000</t>
  </si>
  <si>
    <t>89923</t>
  </si>
  <si>
    <t>VÝŠKOVÁ ÚPRAVA KRYCÍCH HRNCŮ</t>
  </si>
  <si>
    <t>23 = 23,000 [A]_x000D_
Celkové množství = 23,000</t>
  </si>
  <si>
    <t>9</t>
  </si>
  <si>
    <t>Ostatní konstrukce a práce</t>
  </si>
  <si>
    <t>91228</t>
  </si>
  <si>
    <t>SMĚROVÉ SLOUPKY Z PLAST HMOT VČETNĚ ODRAZNÉHO PÁSKU</t>
  </si>
  <si>
    <t>směrové slouky plastové</t>
  </si>
  <si>
    <t>917212</t>
  </si>
  <si>
    <t>ZÁHONOVÉ OBRUBY Z BETONOVÝCH OBRUBNÍKŮ ŠÍŘ 80MM</t>
  </si>
  <si>
    <t>Betonová obruba š. 80 mm do betonového lože C20/25nXF3_x000D_
Délka odečtena digitálně ze situace</t>
  </si>
  <si>
    <t>369,36 = 369,360 [A]_x000D_
Celkové množství = 369,360</t>
  </si>
  <si>
    <t>917224</t>
  </si>
  <si>
    <t>SILNIČNÍ A CHODNÍKOVÉ OBRUBY Z BETONOVÝCH OBRUBNÍKŮ ŠÍŘ 150MM</t>
  </si>
  <si>
    <t>Betonová obruba š. 150 mm do betonového lože C20/25nXF3_x000D_Délka odečtena digitálně ze situace</t>
  </si>
  <si>
    <t>1826,95 = 1826,950 [A]_x000D_
Celkové množství = 1826,950</t>
  </si>
  <si>
    <t>9181150R</t>
  </si>
  <si>
    <t>ČELA PROPUSTU Z BETONU - OPRAVA ČELA</t>
  </si>
  <si>
    <t>oprava čela propustku - rozsah dle TZ (sanace, římsy, zábradlí)</t>
  </si>
  <si>
    <t>919113</t>
  </si>
  <si>
    <t>ŘEZÁNÍ ASFALTOVÉHO KRYTU VOZOVEK TL DO 150MM</t>
  </si>
  <si>
    <t>Uvažováno na začátku a konci úpravy, v napojeních křižovatek a sjezdů._x000D_
Délka odečtena digitálně ze situace</t>
  </si>
  <si>
    <t>167,9+67,65 = 235,550 [A]_x000D_
Celkové množství = 235,550</t>
  </si>
  <si>
    <t>931323</t>
  </si>
  <si>
    <t>TĚSNĚNÍ DILATAČ SPAR ASF ZÁLIVKOU MODIFIK PRŮŘ DO 300MM2</t>
  </si>
  <si>
    <t>Asfaltová zálivka modifikovaná za horka typ N2 dle ČSN EN 14188-1_x000D_Frézování drážky v položce 113763_x000D_Délka odečtena digitálně ze situace zahrnuje podélné spáry kolem obrub, napojení na stávající vozovku apod.</t>
  </si>
  <si>
    <t>96615</t>
  </si>
  <si>
    <t>BOURÁNÍ KONSTRUKCÍ Z PROSTÉHO BETONU</t>
  </si>
  <si>
    <t>Bourání betonových základů tl. 300 mm vč. odvozu a uložení na skládku_x000D_
Plocha odečtena digitálně ze situace</t>
  </si>
  <si>
    <t>62,29*0,3 = 18,687 [A]_x000D_
Celkové množství = 18,687</t>
  </si>
  <si>
    <t>966346</t>
  </si>
  <si>
    <t>BOURÁNÍ PROPUSTŮ Z TRUB DN DO 400MM</t>
  </si>
  <si>
    <t>vč. odvozu a uložení  a poplatku za skládku</t>
  </si>
  <si>
    <t>19,74 = 19,740 [A]_x000D_
Celkové množství = 19,740</t>
  </si>
  <si>
    <t>96687</t>
  </si>
  <si>
    <t>VYBOURÁNÍ ULIČNÍCH VPUSTÍ KOMPLETNÍCH</t>
  </si>
  <si>
    <t>vč. odvozu, uložení a poplatku za skládku</t>
  </si>
  <si>
    <t>11 = 11,000 [A]_x000D_
Celkové množství = 11,000</t>
  </si>
  <si>
    <t>7</t>
  </si>
  <si>
    <t>Přidružená stavební výroba</t>
  </si>
  <si>
    <t>02710</t>
  </si>
  <si>
    <t>POMOC PRÁCE ZŘÍZ NEBO ZAJIŠŤ OBJÍŽĎKY A PŘÍSTUP CESTY</t>
  </si>
  <si>
    <t>Položka zahrnuje dopravně inženýrská opatření v průběhu celé stavby (dle schváleného plánu ZOV a vyjádření DI PČR), zahrnuje osazení, přesuny a odvoz provizorního dopravního značení. Zahrnuje dočasné dopravní značení, dopravní zařízení (např. zvětšené základní svislé značky, vodorovné značení z fólie, ochranná zábradlí, světelné výstražné zařízení atd.- viz příloha TZ), oplocení a všechny související práce po dobu trvání stavby Součástí položky je i údržba a péče o dopravně inženýrská opatření v průběhu celé stavby.
Součástí položky je vyřízení DIR včetně jeho projednání.</t>
  </si>
  <si>
    <t>PASPORTIZACE OBJÍZDNÝCH TRAS</t>
  </si>
  <si>
    <t>2 = 2,000 [A]_x000D_
Celkové množství = 2,000</t>
  </si>
  <si>
    <t>oprava objízdných tras_x000D_
tl. 50 mm_x000D_
povinný odkup zhotovitelem_x000D_
vč. veškerých odvozů</t>
  </si>
  <si>
    <t>8660*0,05 = 433,000 [A]_x000D_
Celkové množství = 433,000</t>
  </si>
  <si>
    <t>oprava objízdných tras</t>
  </si>
  <si>
    <t>8660 = 8660,000 [A]_x000D_
Celkové množství = 8660,000</t>
  </si>
  <si>
    <t>574B44</t>
  </si>
  <si>
    <t>ASFALTOVÝ BETON PRO OBRUSNÉ VRSTVY MODIFIK ACO 11+ TL. 50MM</t>
  </si>
  <si>
    <t>oprava objízdných tras_x000D_
ACO 11+ tl. 50mm</t>
  </si>
  <si>
    <t>91290R</t>
  </si>
  <si>
    <t>R</t>
  </si>
  <si>
    <t>DOPRAVNÍ ZRCADLO DEMONTÁŽ</t>
  </si>
  <si>
    <t>91297</t>
  </si>
  <si>
    <t>DOPRAVNÍ ZRCADLO</t>
  </si>
  <si>
    <t>1+2 = 3,000 [A]_x000D_
Celkové množství = 3,000</t>
  </si>
  <si>
    <t>914131</t>
  </si>
  <si>
    <t>DOPRAVNÍ ZNAČKY ZÁKLADNÍ VELIKOSTI OCELOVÉ FÓLIE TŘ 2 - DODÁVKA A MONTÁŽ</t>
  </si>
  <si>
    <t>63+1 = 64,000 [A]_x000D_
Celkové množství = 64,000</t>
  </si>
  <si>
    <t>914133</t>
  </si>
  <si>
    <t>DOPRAVNÍ ZNAČKY ZÁKLADNÍ VELIKOSTI OCELOVÉ FÓLIE TŘ 2 - DEMONTÁŽ</t>
  </si>
  <si>
    <t>914141</t>
  </si>
  <si>
    <t>DOPRAV ZNAČ ZÁKL VEL OCEL FÓLIE TŘ 3 - DODÁVKA A MONT</t>
  </si>
  <si>
    <t>IP6 na retroreflexnim podkladu_x000D_
Počet odečten digitálně ze situace</t>
  </si>
  <si>
    <t>914921</t>
  </si>
  <si>
    <t>SLOUPKY A STOJKY DOPRAVNÍCH ZNAČEK Z OCEL TRUBEK DO PATKY - DODÁVKA A MONTÁŽ</t>
  </si>
  <si>
    <t>53 = 53,000 [A]_x000D_
Celkové množství = 53,000</t>
  </si>
  <si>
    <t>914923</t>
  </si>
  <si>
    <t>SLOUPKY A STOJKY DZ Z OCEL TRUBEK DO PATKY DEMONTÁŽ</t>
  </si>
  <si>
    <t>povinný odkup</t>
  </si>
  <si>
    <t>30 = 30,000 [A]_x000D_
Celkové množství = 30,000</t>
  </si>
  <si>
    <t>915111</t>
  </si>
  <si>
    <t>VODOROVNÉ DOPRAVNÍ ZNAČENÍ BARVOU HLADKÉ - DODÁVKA A POKLÁDKA</t>
  </si>
  <si>
    <t>V1a (0,125): 103,75 = 103,750 [A]_x000D_
V7a: 66,0 = 66,000 [B]_x000D_
V18: 46,75 = 46,750 [C]_x000D_
Vodící pás přechodu: 2,16 = 2,160 [D]_x000D_
V11a: 17,73 = 17,730 [E]_x000D_
V17: 5,5 = 5,500 [F]_x000D_
V4 (0,25): 17,0 = 17,000 [G]_x000D_
V2b (1,5/1,5/0,125) 8,38 = 8,380 [H]_x000D_
V2b (1,5/1,5/0,25): 10,54 = 10,540 [I]_x000D_
Celkové množství = 277,810</t>
  </si>
  <si>
    <t>915211</t>
  </si>
  <si>
    <t>VODOROVNÉ DOPRAVNÍ ZNAČENÍ PLASTEM HLADKÉ - DODÁVKA A POKLÁDKA</t>
  </si>
  <si>
    <t>V18: 46,750 = 46,750 [A]_x000D_
Vodící pás přechodu: 2,16 = 2,160 [B]_x000D_
V7a: 66,0 = 66,000 [C]_x000D_
V17 5,50 = 5,500 [D]_x000D_
Celkové množství = 120,410</t>
  </si>
  <si>
    <t>915221</t>
  </si>
  <si>
    <t>VODOR DOPRAV ZNAČ PLASTEM STRUKTURÁLNÍ NEHLUČNÉ - DOD A POKLÁDKA</t>
  </si>
  <si>
    <t>V1a (0,125): 103,775 = 103,775 [A]_x000D_
V11a: 17,73 = 17,730 [B]_x000D_
V4 (0,25): 17,0 = 17,000 [C]_x000D_
V2b (1,5/1,5/0,125) 8,38 = 8,380 [D]_x000D_
V2b (1,5/1,5/0,25): 10,54 = 10,540 [E]_x000D_
Celkové množství = 157,425</t>
  </si>
  <si>
    <t>91551</t>
  </si>
  <si>
    <t>VODOROVNÉ DOPRAVNÍ ZNAČENÍ - PŘEDEM PŘIPRAVENÉ SYMBOLY</t>
  </si>
  <si>
    <t>V15</t>
  </si>
  <si>
    <t>V15 2 = 2,000 [A]_x000D_
Celkové množství = 2,000</t>
  </si>
  <si>
    <t>91552</t>
  </si>
  <si>
    <t>VODOR DOPRAV ZNAČ - PÍSMENA</t>
  </si>
  <si>
    <t>V11a 3*8 = 24,000 [A]_x000D_
Celkové množství = 24,000</t>
  </si>
  <si>
    <t>pol. 0938544R 118,258*(0,08+0,10)/2*2,3 = 24,479 [A]_x000D_
Celkové množství = 24,479</t>
  </si>
  <si>
    <t>PŘEVEDENÍ CHODCŮ STAVBOU</t>
  </si>
  <si>
    <t>zahrnuje všechny náklady s tímto spojené. Mezi tyto náklady _x000D_
mimo jiné patří vyznačení koridoru, zábrany proti vstupu, _x000D_
značení, úpravy povrchů</t>
  </si>
  <si>
    <t>027212</t>
  </si>
  <si>
    <t>POM PRÁCE ZAJIŠŤ REGUL DOPRAVY - VÝLUKY NA ELEKTRIF TRATI</t>
  </si>
  <si>
    <t>DEN</t>
  </si>
  <si>
    <t>včetně vypnutí trakce</t>
  </si>
  <si>
    <t>6,0*22,2*0,040 = 5,328 [A]_x000D_
Celkové množství = 5,328</t>
  </si>
  <si>
    <t>285391</t>
  </si>
  <si>
    <t>DODATEČNÉ KOTVENÍ VLEPENÍM BETONÁŘSKÉ VÝZTUŽE D DO 10MM DO VRTŮ</t>
  </si>
  <si>
    <t>kotvení sítí (prof. 6 - 6ks/m2</t>
  </si>
  <si>
    <t>118,258*6 = 709,548 [A]_x000D_
Celkové množství = 709,548</t>
  </si>
  <si>
    <t>317325</t>
  </si>
  <si>
    <t>ŘÍMSY ZE ŽELEZOBETONU DO C30/37 (B37)</t>
  </si>
  <si>
    <t>dobetonávka říms_x000D_
vč. striáže</t>
  </si>
  <si>
    <t>levá římsa ((7,1+22,2)*0,75+8,0*1,75)*(0,08+0,10)/2 = 3,238 [A]_x000D_
pravá římsa ((6,05+22,2)*2,25+11,7*1,6)*(0,08+0,10)/2 = 7,405 [B]_x000D_
Celkové množství = 10,643</t>
  </si>
  <si>
    <t>317368</t>
  </si>
  <si>
    <t>VÝZTUŽ ŘÍMS ZE SVAŘ SÍTÍ</t>
  </si>
  <si>
    <t>T</t>
  </si>
  <si>
    <t>KARI síť prof. 5/150/150 mm_x000D_
2,105 kg/m2</t>
  </si>
  <si>
    <t>levá římsa ((7,1+22,2)*0,75+8,0*1,75)*2,105/1000*1,6 = 0,121 [A]_x000D_
pravá římsa ((6,05+22,2)*2,25+11,7*1,6)*2,105/1000*1,6 = 0,277 [B]_x000D_
Celkové množství = 0,398</t>
  </si>
  <si>
    <t>PS-CP 0.35 kg/m2</t>
  </si>
  <si>
    <t>6,0*22,2 = 133,200 [A]_x000D_
Celkové množství = 133,200</t>
  </si>
  <si>
    <t>ACO 11+ PmB 45/80-65 tl. 40mm</t>
  </si>
  <si>
    <t>6</t>
  </si>
  <si>
    <t>Úpravy povrchů, podlahy, výplně otvorů</t>
  </si>
  <si>
    <t>62663</t>
  </si>
  <si>
    <t>INJEKTÁŽ TRHLIN SILOVĚ SPOJUJÍCÍ</t>
  </si>
  <si>
    <t>injektáž trhliny u závěrné zídky na opěře OP1 vlevo_x000D_
vč. zpřístupnění</t>
  </si>
  <si>
    <t>0,4 = 0,400 [A]_x000D_
Celkové množství = 0,400</t>
  </si>
  <si>
    <t>78383</t>
  </si>
  <si>
    <t>NÁTĚRY BETON KONSTR TYP S4 (OS-C)</t>
  </si>
  <si>
    <t>(0,15+0,15)*(7,1+22,2+8,0+39,95) = 23,175 [A]_x000D_
Celkové množství = 23,175</t>
  </si>
  <si>
    <t>9112B1R</t>
  </si>
  <si>
    <t>ZÁBRADLÍ MOSTNÍ SE SVISLOU VÝPLNÍ - PATNÍ DESKY</t>
  </si>
  <si>
    <t>zahrnuje nové patní desky _x000D_
vč. přivaření ke stávajícím sloupkům_x000D_
vč. kotvení do římsy_x000D_
vč. podlití plastmaltou</t>
  </si>
  <si>
    <t>20+21 = 41,000 [A]_x000D_
Celkové množství = 41,000</t>
  </si>
  <si>
    <t>9112B20R</t>
  </si>
  <si>
    <t>ZÁBRADLÍ MOSTNÍ SE SVISLOU VÝPLNÍ - REPAS, MONTÁŽ S PŘESUNEM</t>
  </si>
  <si>
    <t>repase stávajícího zábradlí v dílně, úprava kotvení, doprava a zpětná montáž_x000D_
repase zahrnuje - očištění, náhrada poškozených součástí, nové PKO</t>
  </si>
  <si>
    <t>38,37+35,51 = 73,880 [A]_x000D_
Celkové množství = 73,880</t>
  </si>
  <si>
    <t>9112B21R</t>
  </si>
  <si>
    <t>ZÁBRADLÍ MOSTNÍ SE SVISLOU VÝPLNÍ - NAVÁZÁNÍ</t>
  </si>
  <si>
    <t>Zahrnuje všechny práce související s úpravami na navázání zábradlí _x000D_
jako jsou mimo jiné odříznutí od ponechávané části, úpravy _x000D_
ponechávané části, obnova PKO apod.</t>
  </si>
  <si>
    <t>9112B3R</t>
  </si>
  <si>
    <t>ZÁBRADLÍ MOSTNÍ SE SVISLOU VÝPLNÍ - DEMONTÁŽ S PŘESUNEM</t>
  </si>
  <si>
    <t>sejmutí stávajícího ocelového zábradlí a převoz k repasi do dílny</t>
  </si>
  <si>
    <t>9112B3R1</t>
  </si>
  <si>
    <t>ZÁBRADLÍ MOSTNÍ SE SVISLOU VÝPLNÍ - ŘEZ A OBNOVA SLOUPKŮ</t>
  </si>
  <si>
    <t>odříznutí sloupků pod úroveň horního povrchu desky_x000D_
a obnovení PKO stávajících sloupků (20+21 ks)</t>
  </si>
  <si>
    <t>9115C3</t>
  </si>
  <si>
    <t>SVODIDLO OCEL MOSTNÍ JEDNOSTR, ÚROVEŇ ZADRŽ H2 - DEMONTÁŽ S PŘESUNEM</t>
  </si>
  <si>
    <t>odstranění stávajícího svodidla</t>
  </si>
  <si>
    <t>7,10+22,20 = 29,300 [A]_x000D_
Celkové množství = 29,300</t>
  </si>
  <si>
    <t>91345</t>
  </si>
  <si>
    <t>NIVELAČNÍ ZNAČKY KOVOVÉ</t>
  </si>
  <si>
    <t>91355</t>
  </si>
  <si>
    <t>EVIDENČNÍ ČÍSLO MOSTU</t>
  </si>
  <si>
    <t>komplet</t>
  </si>
  <si>
    <t>914122</t>
  </si>
  <si>
    <t>DOPRAVNÍ ZNAČKY ZÁKLADNÍ VELIKOSTI OCELOVÉ FÓLIE TŘ 1 - MONTÁŽ S PŘEMÍSTĚNÍM</t>
  </si>
  <si>
    <t>zpětné osazení</t>
  </si>
  <si>
    <t>P2 1 = 1,000 [A]_x000D_
IP6 2 = 2,000 [B]_x000D_
Celkové množství = 3,000</t>
  </si>
  <si>
    <t>914123</t>
  </si>
  <si>
    <t>DOPRAVNÍ ZNAČKY ZÁKLADNÍ VELIKOSTI OCELOVÉ FÓLIE TŘ 1 - DEMONTÁŽ</t>
  </si>
  <si>
    <t>sejmutí značek_x000D_
vč. uložení ke zpětnému použití</t>
  </si>
  <si>
    <t>914912</t>
  </si>
  <si>
    <t>SLOUPKY A STOJKY DZ Z OCEL TRUBEK ZABETON MONTÁŽ S PŘESUNEM</t>
  </si>
  <si>
    <t>sloupky k SDZ - bez zabetonování, přikotveno k mostnímu zábradlí</t>
  </si>
  <si>
    <t>914913</t>
  </si>
  <si>
    <t>SLOUPKY A STOJKY DZ Z OCEL TRUBEK ZABETON DEMONTÁŽ</t>
  </si>
  <si>
    <t>919111</t>
  </si>
  <si>
    <t>ŘEZÁNÍ ASFALTOVÉHO KRYTU VOZOVEK TL DO 50MM</t>
  </si>
  <si>
    <t>v místě podpovrchových závěrů 6,0*2 = 12,000 [A]_x000D_
Celkové množství = 12,000</t>
  </si>
  <si>
    <t>931325</t>
  </si>
  <si>
    <t>TĚSNĚNÍ DILATAČ SPAR ASF ZÁLIVKOU MODIFIK PRŮŘ DO 600MM2</t>
  </si>
  <si>
    <t>podél říms (7,1+22,2+8,0)+39,95 = 77,250 [A]_x000D_
v místě podpovrchových závěrů 6,0*2 = 12,000 [B]_x000D_
Celkové množství = 89,250</t>
  </si>
  <si>
    <t>932111R</t>
  </si>
  <si>
    <t>PROTIDOTYKOVÉ ZÁBRANY - DEMONTÁŽ A ZPĚTNÁ MONTÁŽ</t>
  </si>
  <si>
    <t>20,0*2+19,0*2 = 78,000 [A]</t>
  </si>
  <si>
    <t>938544R</t>
  </si>
  <si>
    <t>OČIŠTĚNÍ BETON KONSTR OTRYSKÁNÍM TLAK VODOU PŘES 1000 BARŮ</t>
  </si>
  <si>
    <t>otryskání případně jiné odsranění horního betonu říms_x000D_
(otryskaná vrstva v tloušťce 8-10 cm)_x000D_
vč. odvozu na skládku</t>
  </si>
  <si>
    <t>levá římsa (7,1+22,2)*0,75+8,0*1,75 = 35,975 [A]_x000D_
pravá římsa (6,05+22,2)*2,25+11,7*1,6 = 82,283 [B]_x000D_
Celkové množství = 118,258</t>
  </si>
  <si>
    <t>94490R</t>
  </si>
  <si>
    <t>OCHRANNÁ KONSTRUKCE</t>
  </si>
  <si>
    <t>provizorní ochrana na obou okrajích NK (v celé délce NK)_x000D_
vč. ochrany proti dotyku v místě železniční trati_x000D_
komplet vč. kotvení_x000D_
vč.  montáže, nájemného, demontáže a zpřístupnění</t>
  </si>
  <si>
    <t>17 01 01 - BETON z vybouraných konstrukcí (obrubníky, propusty, panely a jiné)_x000D_
17 09 04 - Směsné stavební a demoliční odpady neuvedené pod čísly 17 09 01, 17 09 02 a 17 09 03_x000D_
Položka zahrnuje : _x000D_
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</si>
  <si>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dle pol. 13188 (1,347*2,0)*0,4337 = 1,168 [A]_x000D_
Celkové množství = 1,168</t>
  </si>
  <si>
    <t>17 05 04 - Zemina a kamení neuvedené pod číslem 17 05 03_x000D_
nepotřebný výkopek - zemina, drny, kamení - nevhodný materiál pro další použí na této stavbě_x000D_
Položka zahrnuje : _x000D_
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</si>
  <si>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dle pol. 17120 (2612,112*2,0)*0,4337 = 2265,746 [A]_x000D_
odpočet pol. 125838 (-589,302*2,0)*0,4337 = -511,161 [B]_x000D_
dle pol. 113328 (27,805*1,90)*0,4337 = 22,912 [C]_x000D_
Celkové množství = 1777,497</t>
  </si>
  <si>
    <t>11201</t>
  </si>
  <si>
    <t>KÁCENÍ STROMŮ D KMENE DO 0,5M S ODSTRANĚNÍM PAŘEZŮ</t>
  </si>
  <si>
    <t>Kácení dřevin do průměru 20cm_x000D_
Postup s nakládáním s odpadem je uveden ve směrnici zadavatele R-SM-16</t>
  </si>
  <si>
    <t>Kácení dřevin do průměru 20cm 50*0,4337 = 21,685 [A]_x000D_
Celkové množství = 21,685</t>
  </si>
  <si>
    <t>113188</t>
  </si>
  <si>
    <t>ODSTRANĚNÍ KRYTU ZPEVNĚNÝCH PLOCH Z DLAŽDIC, ODVOZ DO 20KM</t>
  </si>
  <si>
    <t>Odstranění chodníku z betonové dlažby tl. 0,06 m_x000D_
vč. odvozu a uložení</t>
  </si>
  <si>
    <t>Odstranění chodníku z betonové dlažby tl. 0,06 m (22,45*0,06)*0,4337 = 0,584 [A]_x000D_
Celkové množství = 0,584</t>
  </si>
  <si>
    <t>113328</t>
  </si>
  <si>
    <t>ODSTRANĚNÍ PODKLADŮ ZPEVNĚNÝCH PLOCH Z KAMENIVA NESTMEL, ODVOZ DO 20KM</t>
  </si>
  <si>
    <t>odstranění podkladních vozovkových a chodníkových vrstev_x000D_
vč. odvozu a uložení</t>
  </si>
  <si>
    <t>Odstranění kce chodníku - lože z kamenné drti 0.04mm (22,45*0,04)*0,4337 = 0,389 [A]_x000D_
odstranění kce vozovky - tl. 0.3 m nestmel. Kam. (89,69*0,30)*0,4337 = 11,670 [B]_x000D_
Celkové množství = 12,059</t>
  </si>
  <si>
    <t>113338</t>
  </si>
  <si>
    <t>ODSTRAN PODKL ZPEVNĚNÝCH PLOCH S ASFALT POJIVEM, ODVOZ DO 20KM</t>
  </si>
  <si>
    <t>odstranění vozovky tl. 0,2 m s asf. pojivem_x000D_
předp. bez obsahu nebezpečných látek_x000D_
povinný odkup zhotovitele</t>
  </si>
  <si>
    <t>odstranění vozovky tl. 0,2 m s asf. pojivem (101,28*0,20)*0,4337 = 8,785 [A]_x000D_
Celkové množství = 8,785</t>
  </si>
  <si>
    <t>121104</t>
  </si>
  <si>
    <t>SEJMUTÍ ORNICE NEBO LESNÍ PŮDY S ODVOZEM DO 5KM</t>
  </si>
  <si>
    <t>Odhumusování tl. 0,2m_x000D_
vč. odvozu</t>
  </si>
  <si>
    <t>Odhumusování tl. 0,2m (188,91*0,20)*0,4337 = 16,386 [B]_x000D_
Celkové množství = 16,386</t>
  </si>
  <si>
    <t>125838</t>
  </si>
  <si>
    <t>VYKOPÁVKY ZE ZEMNÍKŮ A SKLÁDEK TŘ. II, ODVOZ DO 20KM</t>
  </si>
  <si>
    <t>vykopávka zeminuy z meziskládky</t>
  </si>
  <si>
    <t>dle pol. 17411 551,520*0,4337 = 239,194 [A]_x000D_
dle pol. 18223 (188,91*0,20)*0,4337 = 16,386 [B]_x000D_
Celkové množství = 255,580</t>
  </si>
  <si>
    <t>131838</t>
  </si>
  <si>
    <t>HLOUBENÍ JAM ZAPAŽ I NEPAŽ TŘ. II, ODVOZ DO 20KM</t>
  </si>
  <si>
    <t>výkop šachet_x000D_
vč. odvozu a uložení_x000D_
vč. pažení</t>
  </si>
  <si>
    <t>výkop 359,04*0,4337 = 155,716 [A]_x000D_
Celkové množství = 155,716</t>
  </si>
  <si>
    <t>132838</t>
  </si>
  <si>
    <t>HLOUBENÍ RÝH ŠÍŘ DO 2M PAŽ I NEPAŽ TŘ. II, ODVOZ DO 20KM</t>
  </si>
  <si>
    <t>Výkop rýhy pro dešťovou kanalizaci_x000D_
vč. odvozu _x000D_
vč. pažení</t>
  </si>
  <si>
    <t>Výkop rýhy pro dešťovou kanalizaci 2215,29*0,4337 = 960,771 [A]_x000D_
Celkové množství = 960,771</t>
  </si>
  <si>
    <t>uložení na skládku a meziskládku_x000D_
(meziskládka bez poplatku)</t>
  </si>
  <si>
    <t>dle pol. 132838 2215,290*0,4337 = 960,771 [A]_x000D_
dle pol. 121104 37,782*0,4337 = 16,386 [B]_x000D_
dle pol. 131838 359,04*0,4337 = 155,716 [C]_x000D_
Celkové množství = 1132,873</t>
  </si>
  <si>
    <t>17411</t>
  </si>
  <si>
    <t>ZÁSYP JAM A RÝH ZEMINOU SE ZHUTNĚNÍM</t>
  </si>
  <si>
    <t>zpětný zásyp_x000D_
hutnění dle PD</t>
  </si>
  <si>
    <t>Zásyp zeminou hutněnou 551,52*0,4337 = 239,194 [A]_x000D_
Celkové množství = 239,194</t>
  </si>
  <si>
    <t>17561</t>
  </si>
  <si>
    <t>OBSYP POTRUBÍ A OBJEKTŮ Z HORNIN KAMENITÝCH</t>
  </si>
  <si>
    <t>Obsyb nesoudržným materiálem</t>
  </si>
  <si>
    <t>Obsyb nesoudržným materiálem 1366,35*0,4337 = 592,586 [A]_x000D_
Celkové množství = 592,586</t>
  </si>
  <si>
    <t>17581</t>
  </si>
  <si>
    <t>OBSYP POTRUBÍ A OBJEKTŮ Z NAKUPOVANÝCH MATERIÁLŮ</t>
  </si>
  <si>
    <t>Zásyp šachty</t>
  </si>
  <si>
    <t>Zásyp šachty 135,66*0,4337 = 58,836 [A]_x000D_
Celkové množství = 58,836</t>
  </si>
  <si>
    <t>18223</t>
  </si>
  <si>
    <t>ROZPROSTŘENÍ ORNICE VE SVAHU V TL DO 0,20M</t>
  </si>
  <si>
    <t>Ohumusování tl. 0,2m</t>
  </si>
  <si>
    <t>Ohumusování tl. 0,2m 188,91*0,4337 = 81,930 [A]_x000D_
Celkové množství = 81,930</t>
  </si>
  <si>
    <t>188,910*0,4337 = 81,930 [A]_x000D_
Celkové množství = 81,930</t>
  </si>
  <si>
    <t>4</t>
  </si>
  <si>
    <t>Vodorovné konstrukce</t>
  </si>
  <si>
    <t>451112</t>
  </si>
  <si>
    <t>PODKL A VÝPLŇ VRSTVY Z DÍLCŮ BETON DO C12/15</t>
  </si>
  <si>
    <t>podkladní beton</t>
  </si>
  <si>
    <t>podkladní beton 11,59*0,4337 = 5,027 [A]_x000D_
Celkové množství = 5,027</t>
  </si>
  <si>
    <t>45152</t>
  </si>
  <si>
    <t>PODKLADNÍ A VÝPLŇOVÉ VRSTVY Z KAMENIVA DRCENÉHO</t>
  </si>
  <si>
    <t>Obnova chodníku</t>
  </si>
  <si>
    <t>Obnova chodníku (22,45*(0,30-0,10))*0,4337 = 1,947 [A]_x000D_
Celkové množství = 1,947</t>
  </si>
  <si>
    <t>45157</t>
  </si>
  <si>
    <t>PODKLADNÍ A VÝPLŇOVÉ VRSTVY Z KAMENIVA TĚŽENÉHO</t>
  </si>
  <si>
    <t>Štěrkopískové lože</t>
  </si>
  <si>
    <t>Štěrkopískové lože 209,99*0,4337 = 91,073 [A]_x000D_
Celkové množství = 91,073</t>
  </si>
  <si>
    <t>5774AE</t>
  </si>
  <si>
    <t>VRSTVY PRO OBNOVU A OPRAVY Z ASF BETONU ACO 11+</t>
  </si>
  <si>
    <t>obnova vozovky</t>
  </si>
  <si>
    <t>obnova vozovky (101,28*0,14)*0,4337 = 6,150 [A]_x000D_
Celkové množství = 6,150</t>
  </si>
  <si>
    <t>Obnova chodníku_x000D_
vč. lože 40mm</t>
  </si>
  <si>
    <t>Obnova chodníku 22,45*0,4337 = 9,737 [A]_x000D_
Celkové množství = 9,737</t>
  </si>
  <si>
    <t>87400R</t>
  </si>
  <si>
    <t>Křížení IS</t>
  </si>
  <si>
    <t>kus</t>
  </si>
  <si>
    <t>Křížení IS 183*0,4337 = 79,367 [A]_x000D_
Celkové množství = 79,367</t>
  </si>
  <si>
    <t>87434</t>
  </si>
  <si>
    <t>POTRUBÍ Z TRUB PLASTOVÝCH ODPADNÍCH DN DO 200MM</t>
  </si>
  <si>
    <t>plastové potrubí DN200 SN16</t>
  </si>
  <si>
    <t>Přípojka DN 200 375,91*0,4337 = 163,032 [A]_x000D_
Celkové množství = 163,032</t>
  </si>
  <si>
    <t>87444</t>
  </si>
  <si>
    <t>POTRUBÍ Z TRUB PLASTOVÝCH ODPADNÍCH DN DO 250MM</t>
  </si>
  <si>
    <t>plastové potrubí DN250 SN16</t>
  </si>
  <si>
    <t>Přípojka DN 250 127,95*0,4337 = 55,492 [A]_x000D_
Celkové množství = 55,492</t>
  </si>
  <si>
    <t>87457</t>
  </si>
  <si>
    <t>POTRUBÍ Z TRUB PLASTOVÝCH ODPADNÍCH DN DO 500MM</t>
  </si>
  <si>
    <t>plastové potrubí DN500 SN16</t>
  </si>
  <si>
    <t>Stoka DN 500 704,01*0,4337 = 305,329 [A]_x000D_
Celkové množství = 305,329</t>
  </si>
  <si>
    <t>87533</t>
  </si>
  <si>
    <t>POTRUBÍ DREN Z TRUB PLAST DN DO 150MM</t>
  </si>
  <si>
    <t>(0,10*(375,910+127,95+704,01))*0,4337 = 52,385 [A]_x000D_
Celkové množství = 52,385</t>
  </si>
  <si>
    <t>894157</t>
  </si>
  <si>
    <t>ŠACHTY KANALIZAČNÍ Z BETON DÍLCŮ NA POTRUBÍ DN DO 500MM</t>
  </si>
  <si>
    <t>Šachty jsou tvořeny prefabrikovanými betonovými skružemi o vnitřním průměru 1000 mm a_x000D_
prefabrikovanými betonovými dny.</t>
  </si>
  <si>
    <t>Kontrolní šachta 40*0,4337 = 17,348 [A]_x000D_
Celkové množství = 17,348</t>
  </si>
  <si>
    <t>89722</t>
  </si>
  <si>
    <t>VPUSŤ KANALIZAČNÍ HORSKÁ KOMPLETNÍ Z BETON DÍLCŮ</t>
  </si>
  <si>
    <t>Horská vpusť je navržena z prefabrikovaných dílců_x000D_
s odtokem přípojkou ze stěny</t>
  </si>
  <si>
    <t>Horská vpusť 1*0,4337 = 0,434 [A]_x000D_
Celkové množství = 0,434</t>
  </si>
  <si>
    <t>899522</t>
  </si>
  <si>
    <t>OBETONOVÁNÍ POTRUBÍ Z PROSTÉHO BETONU DO C12/15</t>
  </si>
  <si>
    <t>pro potrubí DN200 (0,10*375,910*(2/3*3,14*0,40^2-3,14*0,10^2))*0,4337 = 4,949 [A]_x000D_
pro potrubí DN250 (0,10*127,950*(2/3*3,14*0,425^2-3,14*0,125^2))*0,4337 = 1,826 [B]_x000D_
pro potrubí DN500 (0,10*704,100*(2/3*3,14*0,55^2-3,14*0,25^2))*0,4337 = 13,344 [C]_x000D_
Celkové množství = 20,119</t>
  </si>
  <si>
    <t>899652</t>
  </si>
  <si>
    <t>ZKOUŠKA VODOTĚSNOSTI POTRUBÍ DN DO 300MM</t>
  </si>
  <si>
    <t>vč. vyhodnocení a protokolu</t>
  </si>
  <si>
    <t>(375,910+127,95)*0,4337 = 218,524 [A]_x000D_
Celkové množství = 218,524</t>
  </si>
  <si>
    <t>899672</t>
  </si>
  <si>
    <t>ZKOUŠKA VODOTĚSNOSTI POTRUBÍ DN DO 600MM</t>
  </si>
  <si>
    <t>704,01*0,4337 = 305,329 [A]_x000D_
Celkové množství = 305,329</t>
  </si>
  <si>
    <t>89980</t>
  </si>
  <si>
    <t>TELEVIZNÍ PROHLÍDKA POTRUBÍ</t>
  </si>
  <si>
    <t>(375,910+127,95+704,01)*0,4337 = 523,853 [A]_x000D_
Celkové množství = 523,853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</si>
</sst>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>
      <selection activeCell="D17" sqref="D17"/>
    </sheetView>
  </sheetViews>
  <sheetFormatPr defaultRowHeight="15" x14ac:dyDescent="0.25"/>
  <cols>
    <col min="1" max="2" width="30.5703125" customWidth="1"/>
    <col min="3" max="5" width="18.285156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4" t="s">
        <v>2</v>
      </c>
      <c r="C2" s="3"/>
      <c r="D2" s="3"/>
      <c r="E2" s="3"/>
    </row>
    <row r="3" spans="1:5" x14ac:dyDescent="0.25">
      <c r="A3" s="3"/>
      <c r="B3" s="45"/>
      <c r="C3" s="3"/>
      <c r="D3" s="3"/>
      <c r="E3" s="3"/>
    </row>
    <row r="4" spans="1:5" x14ac:dyDescent="0.25">
      <c r="A4" s="3"/>
      <c r="B4" s="44" t="s">
        <v>3</v>
      </c>
      <c r="C4" s="45"/>
      <c r="D4" s="45"/>
      <c r="E4" s="45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SUM(C10:C15)</f>
        <v>0</v>
      </c>
      <c r="D6" s="3"/>
      <c r="E6" s="3"/>
    </row>
    <row r="7" spans="1:5" x14ac:dyDescent="0.25">
      <c r="A7" s="3"/>
      <c r="B7" s="5" t="s">
        <v>5</v>
      </c>
      <c r="C7" s="6">
        <f>SUM(E10:E15)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ht="25.5" x14ac:dyDescent="0.25">
      <c r="A10" s="8" t="s">
        <v>11</v>
      </c>
      <c r="B10" s="8" t="s">
        <v>12</v>
      </c>
      <c r="C10" s="9">
        <f>'SO 001-A'!I3</f>
        <v>0</v>
      </c>
      <c r="D10" s="9">
        <f>SUMIFS('SO 001-A'!O:O,'SO 001-A'!A:A,"P")</f>
        <v>0</v>
      </c>
      <c r="E10" s="9">
        <f t="shared" ref="E10:E15" si="0">C10+D10</f>
        <v>0</v>
      </c>
    </row>
    <row r="11" spans="1:5" ht="25.5" x14ac:dyDescent="0.25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 t="shared" si="0"/>
        <v>0</v>
      </c>
    </row>
    <row r="12" spans="1:5" ht="25.5" x14ac:dyDescent="0.25">
      <c r="A12" s="8" t="s">
        <v>15</v>
      </c>
      <c r="B12" s="8" t="s">
        <v>16</v>
      </c>
      <c r="C12" s="9">
        <f>'SO 180.1'!I3</f>
        <v>0</v>
      </c>
      <c r="D12" s="9">
        <f>SUMIFS('SO 180.1'!O:O,'SO 180.1'!A:A,"P")</f>
        <v>0</v>
      </c>
      <c r="E12" s="9">
        <f t="shared" si="0"/>
        <v>0</v>
      </c>
    </row>
    <row r="13" spans="1:5" ht="25.5" x14ac:dyDescent="0.25">
      <c r="A13" s="8" t="s">
        <v>17</v>
      </c>
      <c r="B13" s="8" t="s">
        <v>18</v>
      </c>
      <c r="C13" s="9">
        <f>'SO 190.1'!I3</f>
        <v>0</v>
      </c>
      <c r="D13" s="9">
        <f>SUMIFS('SO 190.1'!O:O,'SO 190.1'!A:A,"P")</f>
        <v>0</v>
      </c>
      <c r="E13" s="9">
        <f t="shared" si="0"/>
        <v>0</v>
      </c>
    </row>
    <row r="14" spans="1:5" ht="25.5" x14ac:dyDescent="0.25">
      <c r="A14" s="8" t="s">
        <v>19</v>
      </c>
      <c r="B14" s="8" t="s">
        <v>20</v>
      </c>
      <c r="C14" s="9">
        <f>'SO 201'!I3</f>
        <v>0</v>
      </c>
      <c r="D14" s="9">
        <f>SUMIFS('SO 201'!O:O,'SO 201'!A:A,"P")</f>
        <v>0</v>
      </c>
      <c r="E14" s="9">
        <f t="shared" si="0"/>
        <v>0</v>
      </c>
    </row>
    <row r="15" spans="1:5" ht="25.5" x14ac:dyDescent="0.25">
      <c r="A15" s="8" t="s">
        <v>21</v>
      </c>
      <c r="B15" s="8" t="s">
        <v>22</v>
      </c>
      <c r="C15" s="9">
        <f>'SO 301-A'!I3</f>
        <v>0</v>
      </c>
      <c r="D15" s="9">
        <f>SUMIFS('SO 301-A'!O:O,'SO 301-A'!A:A,"P")</f>
        <v>0</v>
      </c>
      <c r="E15" s="9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3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7.285156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23</v>
      </c>
      <c r="F2" s="3"/>
      <c r="G2" s="3"/>
      <c r="H2" s="3"/>
      <c r="I2" s="3"/>
      <c r="J2" s="15"/>
    </row>
    <row r="3" spans="1:16" x14ac:dyDescent="0.25">
      <c r="A3" s="3" t="s">
        <v>24</v>
      </c>
      <c r="B3" s="16" t="s">
        <v>25</v>
      </c>
      <c r="C3" s="46" t="s">
        <v>26</v>
      </c>
      <c r="D3" s="47"/>
      <c r="E3" s="17" t="s">
        <v>27</v>
      </c>
      <c r="F3" s="3"/>
      <c r="G3" s="3"/>
      <c r="H3" s="18" t="s">
        <v>11</v>
      </c>
      <c r="I3" s="19">
        <f>SUMIFS(I8:I53,A8:A53,"SD")</f>
        <v>0</v>
      </c>
      <c r="J3" s="15"/>
      <c r="O3">
        <v>0</v>
      </c>
      <c r="P3">
        <v>2</v>
      </c>
    </row>
    <row r="4" spans="1:16" x14ac:dyDescent="0.25">
      <c r="A4" s="3" t="s">
        <v>28</v>
      </c>
      <c r="B4" s="16" t="s">
        <v>29</v>
      </c>
      <c r="C4" s="46" t="s">
        <v>11</v>
      </c>
      <c r="D4" s="47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30</v>
      </c>
      <c r="B5" s="49" t="s">
        <v>31</v>
      </c>
      <c r="C5" s="50" t="s">
        <v>32</v>
      </c>
      <c r="D5" s="50" t="s">
        <v>33</v>
      </c>
      <c r="E5" s="50" t="s">
        <v>34</v>
      </c>
      <c r="F5" s="50" t="s">
        <v>35</v>
      </c>
      <c r="G5" s="50" t="s">
        <v>36</v>
      </c>
      <c r="H5" s="50" t="s">
        <v>37</v>
      </c>
      <c r="I5" s="50"/>
      <c r="J5" s="51" t="s">
        <v>38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39</v>
      </c>
      <c r="I6" s="7" t="s">
        <v>40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41</v>
      </c>
      <c r="B8" s="25"/>
      <c r="C8" s="26" t="s">
        <v>42</v>
      </c>
      <c r="D8" s="27"/>
      <c r="E8" s="24" t="s">
        <v>43</v>
      </c>
      <c r="F8" s="27"/>
      <c r="G8" s="27"/>
      <c r="H8" s="27"/>
      <c r="I8" s="28">
        <f>SUMIFS(I9:I53,A9:A53,"P")</f>
        <v>0</v>
      </c>
      <c r="J8" s="29"/>
    </row>
    <row r="9" spans="1:16" x14ac:dyDescent="0.25">
      <c r="A9" s="30" t="s">
        <v>44</v>
      </c>
      <c r="B9" s="30">
        <v>1</v>
      </c>
      <c r="C9" s="31" t="s">
        <v>45</v>
      </c>
      <c r="D9" s="30" t="s">
        <v>46</v>
      </c>
      <c r="E9" s="32" t="s">
        <v>47</v>
      </c>
      <c r="F9" s="33" t="s">
        <v>48</v>
      </c>
      <c r="G9" s="34">
        <v>1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285" x14ac:dyDescent="0.25">
      <c r="A10" s="30" t="s">
        <v>49</v>
      </c>
      <c r="B10" s="37"/>
      <c r="E10" s="32" t="s">
        <v>50</v>
      </c>
      <c r="J10" s="38"/>
    </row>
    <row r="11" spans="1:16" ht="30" x14ac:dyDescent="0.25">
      <c r="A11" s="30" t="s">
        <v>51</v>
      </c>
      <c r="B11" s="37"/>
      <c r="E11" s="39" t="s">
        <v>52</v>
      </c>
      <c r="J11" s="38"/>
    </row>
    <row r="12" spans="1:16" x14ac:dyDescent="0.25">
      <c r="A12" s="30" t="s">
        <v>44</v>
      </c>
      <c r="B12" s="30">
        <v>2</v>
      </c>
      <c r="C12" s="31" t="s">
        <v>53</v>
      </c>
      <c r="D12" s="30" t="s">
        <v>46</v>
      </c>
      <c r="E12" s="32" t="s">
        <v>54</v>
      </c>
      <c r="F12" s="33" t="s">
        <v>48</v>
      </c>
      <c r="G12" s="34">
        <v>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240" x14ac:dyDescent="0.25">
      <c r="A13" s="30" t="s">
        <v>49</v>
      </c>
      <c r="B13" s="37"/>
      <c r="E13" s="32" t="s">
        <v>55</v>
      </c>
      <c r="J13" s="38"/>
    </row>
    <row r="14" spans="1:16" ht="30" x14ac:dyDescent="0.25">
      <c r="A14" s="30" t="s">
        <v>51</v>
      </c>
      <c r="B14" s="37"/>
      <c r="E14" s="39" t="s">
        <v>52</v>
      </c>
      <c r="J14" s="38"/>
    </row>
    <row r="15" spans="1:16" x14ac:dyDescent="0.25">
      <c r="A15" s="30" t="s">
        <v>44</v>
      </c>
      <c r="B15" s="30">
        <v>3</v>
      </c>
      <c r="C15" s="31" t="s">
        <v>56</v>
      </c>
      <c r="D15" s="30" t="s">
        <v>46</v>
      </c>
      <c r="E15" s="32" t="s">
        <v>57</v>
      </c>
      <c r="F15" s="33" t="s">
        <v>48</v>
      </c>
      <c r="G15" s="34">
        <v>1</v>
      </c>
      <c r="H15" s="35">
        <v>0</v>
      </c>
      <c r="I15" s="35">
        <f>ROUND(G15*H15,P4)</f>
        <v>0</v>
      </c>
      <c r="J15" s="33" t="s">
        <v>58</v>
      </c>
      <c r="O15" s="36">
        <f>I15*0.21</f>
        <v>0</v>
      </c>
      <c r="P15">
        <v>3</v>
      </c>
    </row>
    <row r="16" spans="1:16" ht="45" x14ac:dyDescent="0.25">
      <c r="A16" s="30" t="s">
        <v>49</v>
      </c>
      <c r="B16" s="37"/>
      <c r="E16" s="32" t="s">
        <v>59</v>
      </c>
      <c r="J16" s="38"/>
    </row>
    <row r="17" spans="1:16" ht="30" x14ac:dyDescent="0.25">
      <c r="A17" s="30" t="s">
        <v>51</v>
      </c>
      <c r="B17" s="37"/>
      <c r="E17" s="39" t="s">
        <v>52</v>
      </c>
      <c r="J17" s="38"/>
    </row>
    <row r="18" spans="1:16" x14ac:dyDescent="0.25">
      <c r="A18" s="30" t="s">
        <v>44</v>
      </c>
      <c r="B18" s="30">
        <v>4</v>
      </c>
      <c r="C18" s="31" t="s">
        <v>60</v>
      </c>
      <c r="D18" s="30" t="s">
        <v>46</v>
      </c>
      <c r="E18" s="32" t="s">
        <v>61</v>
      </c>
      <c r="F18" s="33" t="s">
        <v>48</v>
      </c>
      <c r="G18" s="34">
        <v>1</v>
      </c>
      <c r="H18" s="35">
        <v>0</v>
      </c>
      <c r="I18" s="35">
        <f>ROUND(G18*H18,P4)</f>
        <v>0</v>
      </c>
      <c r="J18" s="33" t="s">
        <v>58</v>
      </c>
      <c r="O18" s="36">
        <f>I18*0.21</f>
        <v>0</v>
      </c>
      <c r="P18">
        <v>3</v>
      </c>
    </row>
    <row r="19" spans="1:16" ht="45" x14ac:dyDescent="0.25">
      <c r="A19" s="30" t="s">
        <v>49</v>
      </c>
      <c r="B19" s="37"/>
      <c r="E19" s="32" t="s">
        <v>59</v>
      </c>
      <c r="J19" s="38"/>
    </row>
    <row r="20" spans="1:16" ht="30" x14ac:dyDescent="0.25">
      <c r="A20" s="30" t="s">
        <v>51</v>
      </c>
      <c r="B20" s="37"/>
      <c r="E20" s="39" t="s">
        <v>52</v>
      </c>
      <c r="J20" s="38"/>
    </row>
    <row r="21" spans="1:16" x14ac:dyDescent="0.25">
      <c r="A21" s="30" t="s">
        <v>44</v>
      </c>
      <c r="B21" s="30">
        <v>5</v>
      </c>
      <c r="C21" s="31" t="s">
        <v>62</v>
      </c>
      <c r="D21" s="30" t="s">
        <v>63</v>
      </c>
      <c r="E21" s="32" t="s">
        <v>64</v>
      </c>
      <c r="F21" s="33" t="s">
        <v>48</v>
      </c>
      <c r="G21" s="34">
        <v>44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25">
      <c r="A22" s="30" t="s">
        <v>49</v>
      </c>
      <c r="B22" s="37"/>
      <c r="E22" s="40"/>
      <c r="J22" s="38"/>
    </row>
    <row r="23" spans="1:16" ht="30" x14ac:dyDescent="0.25">
      <c r="A23" s="30" t="s">
        <v>51</v>
      </c>
      <c r="B23" s="37"/>
      <c r="E23" s="39" t="s">
        <v>65</v>
      </c>
      <c r="J23" s="38"/>
    </row>
    <row r="24" spans="1:16" x14ac:dyDescent="0.25">
      <c r="A24" s="30" t="s">
        <v>44</v>
      </c>
      <c r="B24" s="30">
        <v>6</v>
      </c>
      <c r="C24" s="31" t="s">
        <v>62</v>
      </c>
      <c r="D24" s="30" t="s">
        <v>66</v>
      </c>
      <c r="E24" s="32" t="s">
        <v>67</v>
      </c>
      <c r="F24" s="33" t="s">
        <v>48</v>
      </c>
      <c r="G24" s="34">
        <v>1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x14ac:dyDescent="0.25">
      <c r="A25" s="30" t="s">
        <v>49</v>
      </c>
      <c r="B25" s="37"/>
      <c r="E25" s="40"/>
      <c r="J25" s="38"/>
    </row>
    <row r="26" spans="1:16" ht="30" x14ac:dyDescent="0.25">
      <c r="A26" s="30" t="s">
        <v>51</v>
      </c>
      <c r="B26" s="37"/>
      <c r="E26" s="39" t="s">
        <v>68</v>
      </c>
      <c r="J26" s="38"/>
    </row>
    <row r="27" spans="1:16" x14ac:dyDescent="0.25">
      <c r="A27" s="30" t="s">
        <v>44</v>
      </c>
      <c r="B27" s="30">
        <v>7</v>
      </c>
      <c r="C27" s="31" t="s">
        <v>69</v>
      </c>
      <c r="D27" s="30" t="s">
        <v>46</v>
      </c>
      <c r="E27" s="32" t="s">
        <v>70</v>
      </c>
      <c r="F27" s="33" t="s">
        <v>48</v>
      </c>
      <c r="G27" s="34">
        <v>1</v>
      </c>
      <c r="H27" s="35">
        <v>0</v>
      </c>
      <c r="I27" s="35">
        <f>ROUND(G27*H27,P4)</f>
        <v>0</v>
      </c>
      <c r="J27" s="33" t="s">
        <v>58</v>
      </c>
      <c r="O27" s="36">
        <f>I27*0.21</f>
        <v>0</v>
      </c>
      <c r="P27">
        <v>3</v>
      </c>
    </row>
    <row r="28" spans="1:16" x14ac:dyDescent="0.25">
      <c r="A28" s="30" t="s">
        <v>49</v>
      </c>
      <c r="B28" s="37"/>
      <c r="E28" s="40" t="s">
        <v>46</v>
      </c>
      <c r="J28" s="38"/>
    </row>
    <row r="29" spans="1:16" ht="30" x14ac:dyDescent="0.25">
      <c r="A29" s="30" t="s">
        <v>51</v>
      </c>
      <c r="B29" s="37"/>
      <c r="E29" s="39" t="s">
        <v>52</v>
      </c>
      <c r="J29" s="38"/>
    </row>
    <row r="30" spans="1:16" x14ac:dyDescent="0.25">
      <c r="A30" s="30" t="s">
        <v>44</v>
      </c>
      <c r="B30" s="30">
        <v>8</v>
      </c>
      <c r="C30" s="31" t="s">
        <v>71</v>
      </c>
      <c r="D30" s="30" t="s">
        <v>46</v>
      </c>
      <c r="E30" s="32" t="s">
        <v>72</v>
      </c>
      <c r="F30" s="33" t="s">
        <v>48</v>
      </c>
      <c r="G30" s="34">
        <v>1</v>
      </c>
      <c r="H30" s="35">
        <v>0</v>
      </c>
      <c r="I30" s="35">
        <f>ROUND(G30*H30,P4)</f>
        <v>0</v>
      </c>
      <c r="J30" s="33" t="s">
        <v>58</v>
      </c>
      <c r="O30" s="36">
        <f>I30*0.21</f>
        <v>0</v>
      </c>
      <c r="P30">
        <v>3</v>
      </c>
    </row>
    <row r="31" spans="1:16" ht="90" x14ac:dyDescent="0.25">
      <c r="A31" s="30" t="s">
        <v>49</v>
      </c>
      <c r="B31" s="37"/>
      <c r="E31" s="32" t="s">
        <v>73</v>
      </c>
      <c r="J31" s="38"/>
    </row>
    <row r="32" spans="1:16" ht="30" x14ac:dyDescent="0.25">
      <c r="A32" s="30" t="s">
        <v>51</v>
      </c>
      <c r="B32" s="37"/>
      <c r="E32" s="39" t="s">
        <v>52</v>
      </c>
      <c r="J32" s="38"/>
    </row>
    <row r="33" spans="1:16" x14ac:dyDescent="0.25">
      <c r="A33" s="30" t="s">
        <v>44</v>
      </c>
      <c r="B33" s="30">
        <v>9</v>
      </c>
      <c r="C33" s="31" t="s">
        <v>74</v>
      </c>
      <c r="D33" s="30" t="s">
        <v>46</v>
      </c>
      <c r="E33" s="32" t="s">
        <v>75</v>
      </c>
      <c r="F33" s="33" t="s">
        <v>76</v>
      </c>
      <c r="G33" s="34">
        <v>1</v>
      </c>
      <c r="H33" s="35">
        <v>0</v>
      </c>
      <c r="I33" s="35">
        <f>ROUND(G33*H33,P4)</f>
        <v>0</v>
      </c>
      <c r="J33" s="33" t="s">
        <v>58</v>
      </c>
      <c r="O33" s="36">
        <f>I33*0.21</f>
        <v>0</v>
      </c>
      <c r="P33">
        <v>3</v>
      </c>
    </row>
    <row r="34" spans="1:16" ht="150" x14ac:dyDescent="0.25">
      <c r="A34" s="30" t="s">
        <v>49</v>
      </c>
      <c r="B34" s="37"/>
      <c r="E34" s="32" t="s">
        <v>77</v>
      </c>
      <c r="J34" s="38"/>
    </row>
    <row r="35" spans="1:16" ht="30" x14ac:dyDescent="0.25">
      <c r="A35" s="30" t="s">
        <v>51</v>
      </c>
      <c r="B35" s="37"/>
      <c r="E35" s="39" t="s">
        <v>52</v>
      </c>
      <c r="J35" s="38"/>
    </row>
    <row r="36" spans="1:16" x14ac:dyDescent="0.25">
      <c r="A36" s="30" t="s">
        <v>44</v>
      </c>
      <c r="B36" s="30">
        <v>10</v>
      </c>
      <c r="C36" s="31" t="s">
        <v>78</v>
      </c>
      <c r="D36" s="30" t="s">
        <v>46</v>
      </c>
      <c r="E36" s="32" t="s">
        <v>79</v>
      </c>
      <c r="F36" s="33" t="s">
        <v>48</v>
      </c>
      <c r="G36" s="34">
        <v>1</v>
      </c>
      <c r="H36" s="35">
        <v>0</v>
      </c>
      <c r="I36" s="35">
        <f>ROUND(G36*H36,P4)</f>
        <v>0</v>
      </c>
      <c r="J36" s="33" t="s">
        <v>58</v>
      </c>
      <c r="O36" s="36">
        <f>I36*0.21</f>
        <v>0</v>
      </c>
      <c r="P36">
        <v>3</v>
      </c>
    </row>
    <row r="37" spans="1:16" ht="30" x14ac:dyDescent="0.25">
      <c r="A37" s="30" t="s">
        <v>49</v>
      </c>
      <c r="B37" s="37"/>
      <c r="E37" s="32" t="s">
        <v>80</v>
      </c>
      <c r="J37" s="38"/>
    </row>
    <row r="38" spans="1:16" ht="30" x14ac:dyDescent="0.25">
      <c r="A38" s="30" t="s">
        <v>51</v>
      </c>
      <c r="B38" s="37"/>
      <c r="E38" s="39" t="s">
        <v>52</v>
      </c>
      <c r="J38" s="38"/>
    </row>
    <row r="39" spans="1:16" ht="30" x14ac:dyDescent="0.25">
      <c r="A39" s="30" t="s">
        <v>44</v>
      </c>
      <c r="B39" s="30">
        <v>11</v>
      </c>
      <c r="C39" s="31" t="s">
        <v>81</v>
      </c>
      <c r="D39" s="30" t="s">
        <v>46</v>
      </c>
      <c r="E39" s="32" t="s">
        <v>82</v>
      </c>
      <c r="F39" s="33" t="s">
        <v>48</v>
      </c>
      <c r="G39" s="34">
        <v>1</v>
      </c>
      <c r="H39" s="35">
        <v>0</v>
      </c>
      <c r="I39" s="35">
        <f>ROUND(G39*H39,P4)</f>
        <v>0</v>
      </c>
      <c r="J39" s="33" t="s">
        <v>58</v>
      </c>
      <c r="O39" s="36">
        <f>I39*0.21</f>
        <v>0</v>
      </c>
      <c r="P39">
        <v>3</v>
      </c>
    </row>
    <row r="40" spans="1:16" ht="105" x14ac:dyDescent="0.25">
      <c r="A40" s="30" t="s">
        <v>49</v>
      </c>
      <c r="B40" s="37"/>
      <c r="E40" s="32" t="s">
        <v>83</v>
      </c>
      <c r="J40" s="38"/>
    </row>
    <row r="41" spans="1:16" ht="30" x14ac:dyDescent="0.25">
      <c r="A41" s="30" t="s">
        <v>51</v>
      </c>
      <c r="B41" s="37"/>
      <c r="E41" s="39" t="s">
        <v>52</v>
      </c>
      <c r="J41" s="38"/>
    </row>
    <row r="42" spans="1:16" x14ac:dyDescent="0.25">
      <c r="A42" s="30" t="s">
        <v>44</v>
      </c>
      <c r="B42" s="30">
        <v>12</v>
      </c>
      <c r="C42" s="31" t="s">
        <v>84</v>
      </c>
      <c r="D42" s="30" t="s">
        <v>46</v>
      </c>
      <c r="E42" s="32" t="s">
        <v>85</v>
      </c>
      <c r="F42" s="33" t="s">
        <v>86</v>
      </c>
      <c r="G42" s="34">
        <v>1</v>
      </c>
      <c r="H42" s="35">
        <v>0</v>
      </c>
      <c r="I42" s="35">
        <f>ROUND(G42*H42,P4)</f>
        <v>0</v>
      </c>
      <c r="J42" s="33" t="s">
        <v>58</v>
      </c>
      <c r="O42" s="36">
        <f>I42*0.21</f>
        <v>0</v>
      </c>
      <c r="P42">
        <v>3</v>
      </c>
    </row>
    <row r="43" spans="1:16" ht="45" x14ac:dyDescent="0.25">
      <c r="A43" s="30" t="s">
        <v>49</v>
      </c>
      <c r="B43" s="37"/>
      <c r="E43" s="32" t="s">
        <v>87</v>
      </c>
      <c r="J43" s="38"/>
    </row>
    <row r="44" spans="1:16" x14ac:dyDescent="0.25">
      <c r="A44" s="30" t="s">
        <v>51</v>
      </c>
      <c r="B44" s="37"/>
      <c r="E44" s="39" t="s">
        <v>88</v>
      </c>
      <c r="J44" s="38"/>
    </row>
    <row r="45" spans="1:16" x14ac:dyDescent="0.25">
      <c r="A45" s="30" t="s">
        <v>44</v>
      </c>
      <c r="B45" s="30">
        <v>13</v>
      </c>
      <c r="C45" s="31" t="s">
        <v>89</v>
      </c>
      <c r="D45" s="30" t="s">
        <v>46</v>
      </c>
      <c r="E45" s="32" t="s">
        <v>90</v>
      </c>
      <c r="F45" s="33" t="s">
        <v>48</v>
      </c>
      <c r="G45" s="34">
        <v>1</v>
      </c>
      <c r="H45" s="35">
        <v>0</v>
      </c>
      <c r="I45" s="35">
        <f>ROUND(G45*H45,P4)</f>
        <v>0</v>
      </c>
      <c r="J45" s="33" t="s">
        <v>58</v>
      </c>
      <c r="O45" s="36">
        <f>I45*0.21</f>
        <v>0</v>
      </c>
      <c r="P45">
        <v>3</v>
      </c>
    </row>
    <row r="46" spans="1:16" x14ac:dyDescent="0.25">
      <c r="A46" s="30" t="s">
        <v>49</v>
      </c>
      <c r="B46" s="37"/>
      <c r="E46" s="40" t="s">
        <v>46</v>
      </c>
      <c r="J46" s="38"/>
    </row>
    <row r="47" spans="1:16" ht="30" x14ac:dyDescent="0.25">
      <c r="A47" s="30" t="s">
        <v>51</v>
      </c>
      <c r="B47" s="37"/>
      <c r="E47" s="39" t="s">
        <v>52</v>
      </c>
      <c r="J47" s="38"/>
    </row>
    <row r="48" spans="1:16" x14ac:dyDescent="0.25">
      <c r="A48" s="30" t="s">
        <v>44</v>
      </c>
      <c r="B48" s="30">
        <v>14</v>
      </c>
      <c r="C48" s="31" t="s">
        <v>91</v>
      </c>
      <c r="D48" s="30" t="s">
        <v>46</v>
      </c>
      <c r="E48" s="32" t="s">
        <v>92</v>
      </c>
      <c r="F48" s="33" t="s">
        <v>76</v>
      </c>
      <c r="G48" s="34">
        <v>3</v>
      </c>
      <c r="H48" s="35">
        <v>0</v>
      </c>
      <c r="I48" s="35">
        <f>ROUND(G48*H48,P4)</f>
        <v>0</v>
      </c>
      <c r="J48" s="33" t="s">
        <v>58</v>
      </c>
      <c r="O48" s="36">
        <f>I48*0.21</f>
        <v>0</v>
      </c>
      <c r="P48">
        <v>3</v>
      </c>
    </row>
    <row r="49" spans="1:16" x14ac:dyDescent="0.25">
      <c r="A49" s="30" t="s">
        <v>49</v>
      </c>
      <c r="B49" s="37"/>
      <c r="E49" s="32" t="s">
        <v>93</v>
      </c>
      <c r="J49" s="38"/>
    </row>
    <row r="50" spans="1:16" ht="30" x14ac:dyDescent="0.25">
      <c r="A50" s="30" t="s">
        <v>51</v>
      </c>
      <c r="B50" s="37"/>
      <c r="E50" s="39" t="s">
        <v>94</v>
      </c>
      <c r="J50" s="38"/>
    </row>
    <row r="51" spans="1:16" x14ac:dyDescent="0.25">
      <c r="A51" s="30" t="s">
        <v>44</v>
      </c>
      <c r="B51" s="30">
        <v>15</v>
      </c>
      <c r="C51" s="31" t="s">
        <v>95</v>
      </c>
      <c r="D51" s="30" t="s">
        <v>46</v>
      </c>
      <c r="E51" s="32" t="s">
        <v>96</v>
      </c>
      <c r="F51" s="33" t="s">
        <v>97</v>
      </c>
      <c r="G51" s="34">
        <v>8</v>
      </c>
      <c r="H51" s="35">
        <v>0</v>
      </c>
      <c r="I51" s="35">
        <f>ROUND(G51*H51,P4)</f>
        <v>0</v>
      </c>
      <c r="J51" s="33" t="s">
        <v>58</v>
      </c>
      <c r="O51" s="36">
        <f>I51*0.21</f>
        <v>0</v>
      </c>
      <c r="P51">
        <v>3</v>
      </c>
    </row>
    <row r="52" spans="1:16" x14ac:dyDescent="0.25">
      <c r="A52" s="30" t="s">
        <v>49</v>
      </c>
      <c r="B52" s="37"/>
      <c r="E52" s="40" t="s">
        <v>46</v>
      </c>
      <c r="J52" s="38"/>
    </row>
    <row r="53" spans="1:16" ht="30" x14ac:dyDescent="0.25">
      <c r="A53" s="30" t="s">
        <v>51</v>
      </c>
      <c r="B53" s="41"/>
      <c r="C53" s="42"/>
      <c r="D53" s="42"/>
      <c r="E53" s="39" t="s">
        <v>98</v>
      </c>
      <c r="F53" s="42"/>
      <c r="G53" s="42"/>
      <c r="H53" s="42"/>
      <c r="I53" s="42"/>
      <c r="J53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85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7.285156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23</v>
      </c>
      <c r="F2" s="3"/>
      <c r="G2" s="3"/>
      <c r="H2" s="3"/>
      <c r="I2" s="3"/>
      <c r="J2" s="15"/>
    </row>
    <row r="3" spans="1:16" x14ac:dyDescent="0.25">
      <c r="A3" s="3" t="s">
        <v>24</v>
      </c>
      <c r="B3" s="16" t="s">
        <v>25</v>
      </c>
      <c r="C3" s="46" t="s">
        <v>26</v>
      </c>
      <c r="D3" s="47"/>
      <c r="E3" s="17" t="s">
        <v>27</v>
      </c>
      <c r="F3" s="3"/>
      <c r="G3" s="3"/>
      <c r="H3" s="18" t="s">
        <v>13</v>
      </c>
      <c r="I3" s="19">
        <f>SUMIFS(I8:I185,A8:A185,"SD")</f>
        <v>0</v>
      </c>
      <c r="J3" s="15"/>
      <c r="O3">
        <v>0</v>
      </c>
      <c r="P3">
        <v>2</v>
      </c>
    </row>
    <row r="4" spans="1:16" ht="30" x14ac:dyDescent="0.25">
      <c r="A4" s="3" t="s">
        <v>28</v>
      </c>
      <c r="B4" s="16" t="s">
        <v>29</v>
      </c>
      <c r="C4" s="46" t="s">
        <v>13</v>
      </c>
      <c r="D4" s="47"/>
      <c r="E4" s="17" t="s">
        <v>14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30</v>
      </c>
      <c r="B5" s="49" t="s">
        <v>31</v>
      </c>
      <c r="C5" s="50" t="s">
        <v>32</v>
      </c>
      <c r="D5" s="50" t="s">
        <v>33</v>
      </c>
      <c r="E5" s="50" t="s">
        <v>34</v>
      </c>
      <c r="F5" s="50" t="s">
        <v>35</v>
      </c>
      <c r="G5" s="50" t="s">
        <v>36</v>
      </c>
      <c r="H5" s="50" t="s">
        <v>37</v>
      </c>
      <c r="I5" s="50"/>
      <c r="J5" s="51" t="s">
        <v>38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39</v>
      </c>
      <c r="I6" s="7" t="s">
        <v>40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41</v>
      </c>
      <c r="B8" s="25"/>
      <c r="C8" s="26" t="s">
        <v>42</v>
      </c>
      <c r="D8" s="27"/>
      <c r="E8" s="24" t="s">
        <v>43</v>
      </c>
      <c r="F8" s="27"/>
      <c r="G8" s="27"/>
      <c r="H8" s="27"/>
      <c r="I8" s="28">
        <f>SUMIFS(I9:I17,A9:A17,"P")</f>
        <v>0</v>
      </c>
      <c r="J8" s="29"/>
    </row>
    <row r="9" spans="1:16" ht="30" x14ac:dyDescent="0.25">
      <c r="A9" s="30" t="s">
        <v>44</v>
      </c>
      <c r="B9" s="30">
        <v>1</v>
      </c>
      <c r="C9" s="31" t="s">
        <v>99</v>
      </c>
      <c r="D9" s="30" t="s">
        <v>46</v>
      </c>
      <c r="E9" s="32" t="s">
        <v>100</v>
      </c>
      <c r="F9" s="33" t="s">
        <v>101</v>
      </c>
      <c r="G9" s="34">
        <v>2100.5300000000002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165" x14ac:dyDescent="0.25">
      <c r="A10" s="30" t="s">
        <v>49</v>
      </c>
      <c r="B10" s="37"/>
      <c r="E10" s="32" t="s">
        <v>102</v>
      </c>
      <c r="J10" s="38"/>
    </row>
    <row r="11" spans="1:16" ht="90" x14ac:dyDescent="0.25">
      <c r="A11" s="30" t="s">
        <v>51</v>
      </c>
      <c r="B11" s="37"/>
      <c r="E11" s="39" t="s">
        <v>103</v>
      </c>
      <c r="J11" s="38"/>
    </row>
    <row r="12" spans="1:16" ht="30" x14ac:dyDescent="0.25">
      <c r="A12" s="30" t="s">
        <v>44</v>
      </c>
      <c r="B12" s="30">
        <v>2</v>
      </c>
      <c r="C12" s="31" t="s">
        <v>104</v>
      </c>
      <c r="D12" s="30" t="s">
        <v>46</v>
      </c>
      <c r="E12" s="32" t="s">
        <v>100</v>
      </c>
      <c r="F12" s="33" t="s">
        <v>101</v>
      </c>
      <c r="G12" s="34">
        <v>11277.598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150" x14ac:dyDescent="0.25">
      <c r="A13" s="30" t="s">
        <v>49</v>
      </c>
      <c r="B13" s="37"/>
      <c r="E13" s="32" t="s">
        <v>105</v>
      </c>
      <c r="J13" s="38"/>
    </row>
    <row r="14" spans="1:16" ht="75" x14ac:dyDescent="0.25">
      <c r="A14" s="30" t="s">
        <v>51</v>
      </c>
      <c r="B14" s="37"/>
      <c r="E14" s="39" t="s">
        <v>106</v>
      </c>
      <c r="J14" s="38"/>
    </row>
    <row r="15" spans="1:16" x14ac:dyDescent="0.25">
      <c r="A15" s="30" t="s">
        <v>44</v>
      </c>
      <c r="B15" s="30">
        <v>3</v>
      </c>
      <c r="C15" s="31" t="s">
        <v>107</v>
      </c>
      <c r="D15" s="30" t="s">
        <v>46</v>
      </c>
      <c r="E15" s="32" t="s">
        <v>108</v>
      </c>
      <c r="F15" s="33" t="s">
        <v>109</v>
      </c>
      <c r="G15" s="34">
        <v>145.09100000000001</v>
      </c>
      <c r="H15" s="35">
        <v>0</v>
      </c>
      <c r="I15" s="35">
        <f>ROUND(G15*H15,P4)</f>
        <v>0</v>
      </c>
      <c r="J15" s="33" t="s">
        <v>58</v>
      </c>
      <c r="O15" s="36">
        <f>I15*0.21</f>
        <v>0</v>
      </c>
      <c r="P15">
        <v>3</v>
      </c>
    </row>
    <row r="16" spans="1:16" ht="45" x14ac:dyDescent="0.25">
      <c r="A16" s="30" t="s">
        <v>49</v>
      </c>
      <c r="B16" s="37"/>
      <c r="E16" s="32" t="s">
        <v>110</v>
      </c>
      <c r="J16" s="38"/>
    </row>
    <row r="17" spans="1:16" ht="30" x14ac:dyDescent="0.25">
      <c r="A17" s="30" t="s">
        <v>51</v>
      </c>
      <c r="B17" s="37"/>
      <c r="E17" s="39" t="s">
        <v>111</v>
      </c>
      <c r="J17" s="38"/>
    </row>
    <row r="18" spans="1:16" x14ac:dyDescent="0.25">
      <c r="A18" s="24" t="s">
        <v>41</v>
      </c>
      <c r="B18" s="25"/>
      <c r="C18" s="26" t="s">
        <v>112</v>
      </c>
      <c r="D18" s="27"/>
      <c r="E18" s="24" t="s">
        <v>113</v>
      </c>
      <c r="F18" s="27"/>
      <c r="G18" s="27"/>
      <c r="H18" s="27"/>
      <c r="I18" s="28">
        <f>SUMIFS(I19:I81,A19:A81,"P")</f>
        <v>0</v>
      </c>
      <c r="J18" s="29"/>
    </row>
    <row r="19" spans="1:16" x14ac:dyDescent="0.25">
      <c r="A19" s="30" t="s">
        <v>44</v>
      </c>
      <c r="B19" s="30">
        <v>4</v>
      </c>
      <c r="C19" s="31" t="s">
        <v>114</v>
      </c>
      <c r="D19" s="30" t="s">
        <v>46</v>
      </c>
      <c r="E19" s="32" t="s">
        <v>115</v>
      </c>
      <c r="F19" s="33" t="s">
        <v>116</v>
      </c>
      <c r="G19" s="34">
        <v>25</v>
      </c>
      <c r="H19" s="35">
        <v>0</v>
      </c>
      <c r="I19" s="35">
        <f>ROUND(G19*H19,P4)</f>
        <v>0</v>
      </c>
      <c r="J19" s="33" t="s">
        <v>58</v>
      </c>
      <c r="O19" s="36">
        <f>I19*0.21</f>
        <v>0</v>
      </c>
      <c r="P19">
        <v>3</v>
      </c>
    </row>
    <row r="20" spans="1:16" ht="30" x14ac:dyDescent="0.25">
      <c r="A20" s="30" t="s">
        <v>49</v>
      </c>
      <c r="B20" s="37"/>
      <c r="E20" s="32" t="s">
        <v>117</v>
      </c>
      <c r="J20" s="38"/>
    </row>
    <row r="21" spans="1:16" ht="30" x14ac:dyDescent="0.25">
      <c r="A21" s="30" t="s">
        <v>51</v>
      </c>
      <c r="B21" s="37"/>
      <c r="E21" s="39" t="s">
        <v>118</v>
      </c>
      <c r="J21" s="38"/>
    </row>
    <row r="22" spans="1:16" x14ac:dyDescent="0.25">
      <c r="A22" s="30" t="s">
        <v>44</v>
      </c>
      <c r="B22" s="30">
        <v>5</v>
      </c>
      <c r="C22" s="31" t="s">
        <v>119</v>
      </c>
      <c r="D22" s="30" t="s">
        <v>46</v>
      </c>
      <c r="E22" s="32" t="s">
        <v>120</v>
      </c>
      <c r="F22" s="33" t="s">
        <v>116</v>
      </c>
      <c r="G22" s="34">
        <v>1327.2</v>
      </c>
      <c r="H22" s="35">
        <v>0</v>
      </c>
      <c r="I22" s="35">
        <f>ROUND(G22*H22,P4)</f>
        <v>0</v>
      </c>
      <c r="J22" s="33" t="s">
        <v>58</v>
      </c>
      <c r="O22" s="36">
        <f>I22*0.21</f>
        <v>0</v>
      </c>
      <c r="P22">
        <v>3</v>
      </c>
    </row>
    <row r="23" spans="1:16" ht="30" x14ac:dyDescent="0.25">
      <c r="A23" s="30" t="s">
        <v>49</v>
      </c>
      <c r="B23" s="37"/>
      <c r="E23" s="32" t="s">
        <v>121</v>
      </c>
      <c r="J23" s="38"/>
    </row>
    <row r="24" spans="1:16" ht="30" x14ac:dyDescent="0.25">
      <c r="A24" s="30" t="s">
        <v>51</v>
      </c>
      <c r="B24" s="37"/>
      <c r="E24" s="39" t="s">
        <v>122</v>
      </c>
      <c r="J24" s="38"/>
    </row>
    <row r="25" spans="1:16" x14ac:dyDescent="0.25">
      <c r="A25" s="30" t="s">
        <v>44</v>
      </c>
      <c r="B25" s="30">
        <v>6</v>
      </c>
      <c r="C25" s="31" t="s">
        <v>123</v>
      </c>
      <c r="D25" s="30" t="s">
        <v>46</v>
      </c>
      <c r="E25" s="32" t="s">
        <v>124</v>
      </c>
      <c r="F25" s="33" t="s">
        <v>76</v>
      </c>
      <c r="G25" s="34">
        <v>6</v>
      </c>
      <c r="H25" s="35">
        <v>0</v>
      </c>
      <c r="I25" s="35">
        <f>ROUND(G25*H25,P4)</f>
        <v>0</v>
      </c>
      <c r="J25" s="33" t="s">
        <v>58</v>
      </c>
      <c r="O25" s="36">
        <f>I25*0.21</f>
        <v>0</v>
      </c>
      <c r="P25">
        <v>3</v>
      </c>
    </row>
    <row r="26" spans="1:16" ht="45" x14ac:dyDescent="0.25">
      <c r="A26" s="30" t="s">
        <v>49</v>
      </c>
      <c r="B26" s="37"/>
      <c r="E26" s="32" t="s">
        <v>125</v>
      </c>
      <c r="J26" s="38"/>
    </row>
    <row r="27" spans="1:16" ht="30" x14ac:dyDescent="0.25">
      <c r="A27" s="30" t="s">
        <v>51</v>
      </c>
      <c r="B27" s="37"/>
      <c r="E27" s="39" t="s">
        <v>126</v>
      </c>
      <c r="J27" s="38"/>
    </row>
    <row r="28" spans="1:16" x14ac:dyDescent="0.25">
      <c r="A28" s="30" t="s">
        <v>44</v>
      </c>
      <c r="B28" s="30">
        <v>7</v>
      </c>
      <c r="C28" s="31" t="s">
        <v>127</v>
      </c>
      <c r="D28" s="30" t="s">
        <v>46</v>
      </c>
      <c r="E28" s="32" t="s">
        <v>128</v>
      </c>
      <c r="F28" s="33" t="s">
        <v>116</v>
      </c>
      <c r="G28" s="34">
        <v>73.8</v>
      </c>
      <c r="H28" s="35">
        <v>0</v>
      </c>
      <c r="I28" s="35">
        <f>ROUND(G28*H28,P4)</f>
        <v>0</v>
      </c>
      <c r="J28" s="33" t="s">
        <v>58</v>
      </c>
      <c r="O28" s="36">
        <f>I28*0.21</f>
        <v>0</v>
      </c>
      <c r="P28">
        <v>3</v>
      </c>
    </row>
    <row r="29" spans="1:16" x14ac:dyDescent="0.25">
      <c r="A29" s="30" t="s">
        <v>49</v>
      </c>
      <c r="B29" s="37"/>
      <c r="E29" s="32" t="s">
        <v>129</v>
      </c>
      <c r="J29" s="38"/>
    </row>
    <row r="30" spans="1:16" ht="30" x14ac:dyDescent="0.25">
      <c r="A30" s="30" t="s">
        <v>51</v>
      </c>
      <c r="B30" s="37"/>
      <c r="E30" s="39" t="s">
        <v>130</v>
      </c>
      <c r="J30" s="38"/>
    </row>
    <row r="31" spans="1:16" ht="30" x14ac:dyDescent="0.25">
      <c r="A31" s="30" t="s">
        <v>44</v>
      </c>
      <c r="B31" s="30">
        <v>8</v>
      </c>
      <c r="C31" s="31" t="s">
        <v>131</v>
      </c>
      <c r="D31" s="30" t="s">
        <v>46</v>
      </c>
      <c r="E31" s="32" t="s">
        <v>132</v>
      </c>
      <c r="F31" s="33" t="s">
        <v>109</v>
      </c>
      <c r="G31" s="34">
        <v>2487.1779999999999</v>
      </c>
      <c r="H31" s="35">
        <v>0</v>
      </c>
      <c r="I31" s="35">
        <f>ROUND(G31*H31,P4)</f>
        <v>0</v>
      </c>
      <c r="J31" s="33" t="s">
        <v>58</v>
      </c>
      <c r="O31" s="36">
        <f>I31*0.21</f>
        <v>0</v>
      </c>
      <c r="P31">
        <v>3</v>
      </c>
    </row>
    <row r="32" spans="1:16" ht="45" x14ac:dyDescent="0.25">
      <c r="A32" s="30" t="s">
        <v>49</v>
      </c>
      <c r="B32" s="37"/>
      <c r="E32" s="32" t="s">
        <v>133</v>
      </c>
      <c r="J32" s="38"/>
    </row>
    <row r="33" spans="1:16" ht="60" x14ac:dyDescent="0.25">
      <c r="A33" s="30" t="s">
        <v>51</v>
      </c>
      <c r="B33" s="37"/>
      <c r="E33" s="39" t="s">
        <v>134</v>
      </c>
      <c r="J33" s="38"/>
    </row>
    <row r="34" spans="1:16" x14ac:dyDescent="0.25">
      <c r="A34" s="30" t="s">
        <v>44</v>
      </c>
      <c r="B34" s="30">
        <v>9</v>
      </c>
      <c r="C34" s="31" t="s">
        <v>135</v>
      </c>
      <c r="D34" s="30" t="s">
        <v>46</v>
      </c>
      <c r="E34" s="32" t="s">
        <v>136</v>
      </c>
      <c r="F34" s="33" t="s">
        <v>109</v>
      </c>
      <c r="G34" s="34">
        <v>758.5</v>
      </c>
      <c r="H34" s="35">
        <v>0</v>
      </c>
      <c r="I34" s="35">
        <f>ROUND(G34*H34,P4)</f>
        <v>0</v>
      </c>
      <c r="J34" s="33" t="s">
        <v>58</v>
      </c>
      <c r="O34" s="36">
        <f>I34*0.21</f>
        <v>0</v>
      </c>
      <c r="P34">
        <v>3</v>
      </c>
    </row>
    <row r="35" spans="1:16" ht="45" x14ac:dyDescent="0.25">
      <c r="A35" s="30" t="s">
        <v>49</v>
      </c>
      <c r="B35" s="37"/>
      <c r="E35" s="32" t="s">
        <v>137</v>
      </c>
      <c r="J35" s="38"/>
    </row>
    <row r="36" spans="1:16" ht="30" x14ac:dyDescent="0.25">
      <c r="A36" s="30" t="s">
        <v>51</v>
      </c>
      <c r="B36" s="37"/>
      <c r="E36" s="39" t="s">
        <v>138</v>
      </c>
      <c r="J36" s="38"/>
    </row>
    <row r="37" spans="1:16" ht="30" x14ac:dyDescent="0.25">
      <c r="A37" s="30" t="s">
        <v>44</v>
      </c>
      <c r="B37" s="30">
        <v>10</v>
      </c>
      <c r="C37" s="31" t="s">
        <v>139</v>
      </c>
      <c r="D37" s="30" t="s">
        <v>46</v>
      </c>
      <c r="E37" s="32" t="s">
        <v>140</v>
      </c>
      <c r="F37" s="33" t="s">
        <v>109</v>
      </c>
      <c r="G37" s="34">
        <v>256.5</v>
      </c>
      <c r="H37" s="35">
        <v>0</v>
      </c>
      <c r="I37" s="35">
        <f>ROUND(G37*H37,P4)</f>
        <v>0</v>
      </c>
      <c r="J37" s="33" t="s">
        <v>58</v>
      </c>
      <c r="O37" s="36">
        <f>I37*0.21</f>
        <v>0</v>
      </c>
      <c r="P37">
        <v>3</v>
      </c>
    </row>
    <row r="38" spans="1:16" ht="45" x14ac:dyDescent="0.25">
      <c r="A38" s="30" t="s">
        <v>49</v>
      </c>
      <c r="B38" s="37"/>
      <c r="E38" s="32" t="s">
        <v>141</v>
      </c>
      <c r="J38" s="38"/>
    </row>
    <row r="39" spans="1:16" ht="30" x14ac:dyDescent="0.25">
      <c r="A39" s="30" t="s">
        <v>51</v>
      </c>
      <c r="B39" s="37"/>
      <c r="E39" s="39" t="s">
        <v>142</v>
      </c>
      <c r="J39" s="38"/>
    </row>
    <row r="40" spans="1:16" ht="30" x14ac:dyDescent="0.25">
      <c r="A40" s="30" t="s">
        <v>44</v>
      </c>
      <c r="B40" s="30">
        <v>11</v>
      </c>
      <c r="C40" s="31" t="s">
        <v>143</v>
      </c>
      <c r="D40" s="30" t="s">
        <v>46</v>
      </c>
      <c r="E40" s="32" t="s">
        <v>144</v>
      </c>
      <c r="F40" s="33" t="s">
        <v>145</v>
      </c>
      <c r="G40" s="34">
        <v>791.17</v>
      </c>
      <c r="H40" s="35">
        <v>0</v>
      </c>
      <c r="I40" s="35">
        <f>ROUND(G40*H40,P4)</f>
        <v>0</v>
      </c>
      <c r="J40" s="33" t="s">
        <v>58</v>
      </c>
      <c r="O40" s="36">
        <f>I40*0.21</f>
        <v>0</v>
      </c>
      <c r="P40">
        <v>3</v>
      </c>
    </row>
    <row r="41" spans="1:16" ht="30" x14ac:dyDescent="0.25">
      <c r="A41" s="30" t="s">
        <v>49</v>
      </c>
      <c r="B41" s="37"/>
      <c r="E41" s="32" t="s">
        <v>146</v>
      </c>
      <c r="J41" s="38"/>
    </row>
    <row r="42" spans="1:16" ht="30" x14ac:dyDescent="0.25">
      <c r="A42" s="30" t="s">
        <v>51</v>
      </c>
      <c r="B42" s="37"/>
      <c r="E42" s="39" t="s">
        <v>147</v>
      </c>
      <c r="J42" s="38"/>
    </row>
    <row r="43" spans="1:16" x14ac:dyDescent="0.25">
      <c r="A43" s="30" t="s">
        <v>44</v>
      </c>
      <c r="B43" s="30">
        <v>12</v>
      </c>
      <c r="C43" s="31" t="s">
        <v>148</v>
      </c>
      <c r="D43" s="30" t="s">
        <v>46</v>
      </c>
      <c r="E43" s="32" t="s">
        <v>149</v>
      </c>
      <c r="F43" s="33" t="s">
        <v>109</v>
      </c>
      <c r="G43" s="34">
        <v>890.00400000000002</v>
      </c>
      <c r="H43" s="35">
        <v>0</v>
      </c>
      <c r="I43" s="35">
        <f>ROUND(G43*H43,P4)</f>
        <v>0</v>
      </c>
      <c r="J43" s="33" t="s">
        <v>58</v>
      </c>
      <c r="O43" s="36">
        <f>I43*0.21</f>
        <v>0</v>
      </c>
      <c r="P43">
        <v>3</v>
      </c>
    </row>
    <row r="44" spans="1:16" x14ac:dyDescent="0.25">
      <c r="A44" s="30" t="s">
        <v>49</v>
      </c>
      <c r="B44" s="37"/>
      <c r="E44" s="32" t="s">
        <v>150</v>
      </c>
      <c r="J44" s="38"/>
    </row>
    <row r="45" spans="1:16" ht="30" x14ac:dyDescent="0.25">
      <c r="A45" s="30" t="s">
        <v>51</v>
      </c>
      <c r="B45" s="37"/>
      <c r="E45" s="39" t="s">
        <v>151</v>
      </c>
      <c r="J45" s="38"/>
    </row>
    <row r="46" spans="1:16" x14ac:dyDescent="0.25">
      <c r="A46" s="30" t="s">
        <v>44</v>
      </c>
      <c r="B46" s="30">
        <v>13</v>
      </c>
      <c r="C46" s="31" t="s">
        <v>152</v>
      </c>
      <c r="D46" s="30" t="s">
        <v>46</v>
      </c>
      <c r="E46" s="32" t="s">
        <v>153</v>
      </c>
      <c r="F46" s="33" t="s">
        <v>145</v>
      </c>
      <c r="G46" s="34">
        <v>2485.0100000000002</v>
      </c>
      <c r="H46" s="35">
        <v>0</v>
      </c>
      <c r="I46" s="35">
        <f>ROUND(G46*H46,P4)</f>
        <v>0</v>
      </c>
      <c r="J46" s="33" t="s">
        <v>58</v>
      </c>
      <c r="O46" s="36">
        <f>I46*0.21</f>
        <v>0</v>
      </c>
      <c r="P46">
        <v>3</v>
      </c>
    </row>
    <row r="47" spans="1:16" ht="45" x14ac:dyDescent="0.25">
      <c r="A47" s="30" t="s">
        <v>49</v>
      </c>
      <c r="B47" s="37"/>
      <c r="E47" s="32" t="s">
        <v>154</v>
      </c>
      <c r="J47" s="38"/>
    </row>
    <row r="48" spans="1:16" ht="30" x14ac:dyDescent="0.25">
      <c r="A48" s="30" t="s">
        <v>51</v>
      </c>
      <c r="B48" s="37"/>
      <c r="E48" s="39" t="s">
        <v>155</v>
      </c>
      <c r="J48" s="38"/>
    </row>
    <row r="49" spans="1:16" x14ac:dyDescent="0.25">
      <c r="A49" s="30" t="s">
        <v>44</v>
      </c>
      <c r="B49" s="30">
        <v>14</v>
      </c>
      <c r="C49" s="31" t="s">
        <v>156</v>
      </c>
      <c r="D49" s="30" t="s">
        <v>46</v>
      </c>
      <c r="E49" s="32" t="s">
        <v>157</v>
      </c>
      <c r="F49" s="33" t="s">
        <v>109</v>
      </c>
      <c r="G49" s="34">
        <v>2815.6</v>
      </c>
      <c r="H49" s="35">
        <v>0</v>
      </c>
      <c r="I49" s="35">
        <f>ROUND(G49*H49,P4)</f>
        <v>0</v>
      </c>
      <c r="J49" s="33" t="s">
        <v>58</v>
      </c>
      <c r="O49" s="36">
        <f>I49*0.21</f>
        <v>0</v>
      </c>
      <c r="P49">
        <v>3</v>
      </c>
    </row>
    <row r="50" spans="1:16" ht="30" x14ac:dyDescent="0.25">
      <c r="A50" s="30" t="s">
        <v>49</v>
      </c>
      <c r="B50" s="37"/>
      <c r="E50" s="32" t="s">
        <v>158</v>
      </c>
      <c r="J50" s="38"/>
    </row>
    <row r="51" spans="1:16" ht="30" x14ac:dyDescent="0.25">
      <c r="A51" s="30" t="s">
        <v>51</v>
      </c>
      <c r="B51" s="37"/>
      <c r="E51" s="39" t="s">
        <v>159</v>
      </c>
      <c r="J51" s="38"/>
    </row>
    <row r="52" spans="1:16" x14ac:dyDescent="0.25">
      <c r="A52" s="30" t="s">
        <v>44</v>
      </c>
      <c r="B52" s="30">
        <v>15</v>
      </c>
      <c r="C52" s="31" t="s">
        <v>160</v>
      </c>
      <c r="D52" s="30" t="s">
        <v>46</v>
      </c>
      <c r="E52" s="32" t="s">
        <v>161</v>
      </c>
      <c r="F52" s="33" t="s">
        <v>109</v>
      </c>
      <c r="G52" s="34">
        <v>170.202</v>
      </c>
      <c r="H52" s="35">
        <v>0</v>
      </c>
      <c r="I52" s="35">
        <f>ROUND(G52*H52,P4)</f>
        <v>0</v>
      </c>
      <c r="J52" s="33" t="s">
        <v>58</v>
      </c>
      <c r="O52" s="36">
        <f>I52*0.21</f>
        <v>0</v>
      </c>
      <c r="P52">
        <v>3</v>
      </c>
    </row>
    <row r="53" spans="1:16" ht="90" x14ac:dyDescent="0.25">
      <c r="A53" s="30" t="s">
        <v>49</v>
      </c>
      <c r="B53" s="37"/>
      <c r="E53" s="32" t="s">
        <v>162</v>
      </c>
      <c r="J53" s="38"/>
    </row>
    <row r="54" spans="1:16" ht="30" x14ac:dyDescent="0.25">
      <c r="A54" s="30" t="s">
        <v>51</v>
      </c>
      <c r="B54" s="37"/>
      <c r="E54" s="39" t="s">
        <v>163</v>
      </c>
      <c r="J54" s="38"/>
    </row>
    <row r="55" spans="1:16" x14ac:dyDescent="0.25">
      <c r="A55" s="30" t="s">
        <v>44</v>
      </c>
      <c r="B55" s="30">
        <v>16</v>
      </c>
      <c r="C55" s="31" t="s">
        <v>164</v>
      </c>
      <c r="D55" s="30" t="s">
        <v>46</v>
      </c>
      <c r="E55" s="32" t="s">
        <v>165</v>
      </c>
      <c r="F55" s="33" t="s">
        <v>145</v>
      </c>
      <c r="G55" s="34">
        <v>25</v>
      </c>
      <c r="H55" s="35">
        <v>0</v>
      </c>
      <c r="I55" s="35">
        <f>ROUND(G55*H55,P4)</f>
        <v>0</v>
      </c>
      <c r="J55" s="33" t="s">
        <v>58</v>
      </c>
      <c r="O55" s="36">
        <f>I55*0.21</f>
        <v>0</v>
      </c>
      <c r="P55">
        <v>3</v>
      </c>
    </row>
    <row r="56" spans="1:16" ht="30" x14ac:dyDescent="0.25">
      <c r="A56" s="30" t="s">
        <v>49</v>
      </c>
      <c r="B56" s="37"/>
      <c r="E56" s="32" t="s">
        <v>166</v>
      </c>
      <c r="J56" s="38"/>
    </row>
    <row r="57" spans="1:16" ht="30" x14ac:dyDescent="0.25">
      <c r="A57" s="30" t="s">
        <v>51</v>
      </c>
      <c r="B57" s="37"/>
      <c r="E57" s="39" t="s">
        <v>167</v>
      </c>
      <c r="J57" s="38"/>
    </row>
    <row r="58" spans="1:16" x14ac:dyDescent="0.25">
      <c r="A58" s="30" t="s">
        <v>44</v>
      </c>
      <c r="B58" s="30">
        <v>17</v>
      </c>
      <c r="C58" s="31" t="s">
        <v>168</v>
      </c>
      <c r="D58" s="30" t="s">
        <v>46</v>
      </c>
      <c r="E58" s="32" t="s">
        <v>169</v>
      </c>
      <c r="F58" s="33" t="s">
        <v>109</v>
      </c>
      <c r="G58" s="34">
        <v>2815.6</v>
      </c>
      <c r="H58" s="35">
        <v>0</v>
      </c>
      <c r="I58" s="35">
        <f>ROUND(G58*H58,P4)</f>
        <v>0</v>
      </c>
      <c r="J58" s="33" t="s">
        <v>58</v>
      </c>
      <c r="O58" s="36">
        <f>I58*0.21</f>
        <v>0</v>
      </c>
      <c r="P58">
        <v>3</v>
      </c>
    </row>
    <row r="59" spans="1:16" x14ac:dyDescent="0.25">
      <c r="A59" s="30" t="s">
        <v>49</v>
      </c>
      <c r="B59" s="37"/>
      <c r="E59" s="32" t="s">
        <v>170</v>
      </c>
      <c r="J59" s="38"/>
    </row>
    <row r="60" spans="1:16" ht="30" x14ac:dyDescent="0.25">
      <c r="A60" s="30" t="s">
        <v>51</v>
      </c>
      <c r="B60" s="37"/>
      <c r="E60" s="39" t="s">
        <v>171</v>
      </c>
      <c r="J60" s="38"/>
    </row>
    <row r="61" spans="1:16" x14ac:dyDescent="0.25">
      <c r="A61" s="30" t="s">
        <v>44</v>
      </c>
      <c r="B61" s="30">
        <v>18</v>
      </c>
      <c r="C61" s="31" t="s">
        <v>172</v>
      </c>
      <c r="D61" s="30" t="s">
        <v>173</v>
      </c>
      <c r="E61" s="32" t="s">
        <v>174</v>
      </c>
      <c r="F61" s="33" t="s">
        <v>109</v>
      </c>
      <c r="G61" s="34">
        <v>398.44</v>
      </c>
      <c r="H61" s="35">
        <v>0</v>
      </c>
      <c r="I61" s="35">
        <f>ROUND(G61*H61,P4)</f>
        <v>0</v>
      </c>
      <c r="J61" s="33" t="s">
        <v>58</v>
      </c>
      <c r="O61" s="36">
        <f>I61*0.21</f>
        <v>0</v>
      </c>
      <c r="P61">
        <v>3</v>
      </c>
    </row>
    <row r="62" spans="1:16" ht="30" x14ac:dyDescent="0.25">
      <c r="A62" s="30" t="s">
        <v>49</v>
      </c>
      <c r="B62" s="37"/>
      <c r="E62" s="32" t="s">
        <v>175</v>
      </c>
      <c r="J62" s="38"/>
    </row>
    <row r="63" spans="1:16" ht="30" x14ac:dyDescent="0.25">
      <c r="A63" s="30" t="s">
        <v>51</v>
      </c>
      <c r="B63" s="37"/>
      <c r="E63" s="39" t="s">
        <v>176</v>
      </c>
      <c r="J63" s="38"/>
    </row>
    <row r="64" spans="1:16" x14ac:dyDescent="0.25">
      <c r="A64" s="30" t="s">
        <v>44</v>
      </c>
      <c r="B64" s="30">
        <v>19</v>
      </c>
      <c r="C64" s="31" t="s">
        <v>172</v>
      </c>
      <c r="D64" s="30" t="s">
        <v>63</v>
      </c>
      <c r="E64" s="32" t="s">
        <v>174</v>
      </c>
      <c r="F64" s="33" t="s">
        <v>109</v>
      </c>
      <c r="G64" s="34">
        <v>2477.79</v>
      </c>
      <c r="H64" s="35">
        <v>0</v>
      </c>
      <c r="I64" s="35">
        <f>ROUND(G64*H64,P4)</f>
        <v>0</v>
      </c>
      <c r="J64" s="33" t="s">
        <v>58</v>
      </c>
      <c r="O64" s="36">
        <f>I64*0.21</f>
        <v>0</v>
      </c>
      <c r="P64">
        <v>3</v>
      </c>
    </row>
    <row r="65" spans="1:16" ht="30" x14ac:dyDescent="0.25">
      <c r="A65" s="30" t="s">
        <v>49</v>
      </c>
      <c r="B65" s="37"/>
      <c r="E65" s="32" t="s">
        <v>177</v>
      </c>
      <c r="J65" s="38"/>
    </row>
    <row r="66" spans="1:16" ht="30" x14ac:dyDescent="0.25">
      <c r="A66" s="30" t="s">
        <v>51</v>
      </c>
      <c r="B66" s="37"/>
      <c r="E66" s="39" t="s">
        <v>178</v>
      </c>
      <c r="J66" s="38"/>
    </row>
    <row r="67" spans="1:16" x14ac:dyDescent="0.25">
      <c r="A67" s="30" t="s">
        <v>44</v>
      </c>
      <c r="B67" s="30">
        <v>20</v>
      </c>
      <c r="C67" s="31" t="s">
        <v>179</v>
      </c>
      <c r="D67" s="30" t="s">
        <v>46</v>
      </c>
      <c r="E67" s="32" t="s">
        <v>180</v>
      </c>
      <c r="F67" s="33" t="s">
        <v>109</v>
      </c>
      <c r="G67" s="34">
        <v>278.94</v>
      </c>
      <c r="H67" s="35">
        <v>0</v>
      </c>
      <c r="I67" s="35">
        <f>ROUND(G67*H67,P4)</f>
        <v>0</v>
      </c>
      <c r="J67" s="33" t="s">
        <v>58</v>
      </c>
      <c r="O67" s="36">
        <f>I67*0.21</f>
        <v>0</v>
      </c>
      <c r="P67">
        <v>3</v>
      </c>
    </row>
    <row r="68" spans="1:16" ht="30" x14ac:dyDescent="0.25">
      <c r="A68" s="30" t="s">
        <v>49</v>
      </c>
      <c r="B68" s="37"/>
      <c r="E68" s="32" t="s">
        <v>181</v>
      </c>
      <c r="J68" s="38"/>
    </row>
    <row r="69" spans="1:16" ht="30" x14ac:dyDescent="0.25">
      <c r="A69" s="30" t="s">
        <v>51</v>
      </c>
      <c r="B69" s="37"/>
      <c r="E69" s="39" t="s">
        <v>182</v>
      </c>
      <c r="J69" s="38"/>
    </row>
    <row r="70" spans="1:16" x14ac:dyDescent="0.25">
      <c r="A70" s="30" t="s">
        <v>44</v>
      </c>
      <c r="B70" s="30">
        <v>21</v>
      </c>
      <c r="C70" s="31" t="s">
        <v>183</v>
      </c>
      <c r="D70" s="30"/>
      <c r="E70" s="32" t="s">
        <v>184</v>
      </c>
      <c r="F70" s="33" t="s">
        <v>116</v>
      </c>
      <c r="G70" s="34">
        <v>8348.31</v>
      </c>
      <c r="H70" s="35">
        <v>0</v>
      </c>
      <c r="I70" s="35">
        <f>ROUND(G70*H70,P4)</f>
        <v>0</v>
      </c>
      <c r="J70" s="33" t="s">
        <v>58</v>
      </c>
      <c r="O70" s="36">
        <f>I70*0.21</f>
        <v>0</v>
      </c>
      <c r="P70">
        <v>3</v>
      </c>
    </row>
    <row r="71" spans="1:16" ht="30" x14ac:dyDescent="0.25">
      <c r="A71" s="30" t="s">
        <v>49</v>
      </c>
      <c r="B71" s="37"/>
      <c r="E71" s="32" t="s">
        <v>185</v>
      </c>
      <c r="J71" s="38"/>
    </row>
    <row r="72" spans="1:16" ht="30" x14ac:dyDescent="0.25">
      <c r="A72" s="30" t="s">
        <v>51</v>
      </c>
      <c r="B72" s="37"/>
      <c r="E72" s="39" t="s">
        <v>186</v>
      </c>
      <c r="J72" s="38"/>
    </row>
    <row r="73" spans="1:16" x14ac:dyDescent="0.25">
      <c r="A73" s="30" t="s">
        <v>44</v>
      </c>
      <c r="B73" s="30">
        <v>22</v>
      </c>
      <c r="C73" s="31" t="s">
        <v>187</v>
      </c>
      <c r="D73" s="30" t="s">
        <v>46</v>
      </c>
      <c r="E73" s="32" t="s">
        <v>188</v>
      </c>
      <c r="F73" s="33" t="s">
        <v>116</v>
      </c>
      <c r="G73" s="34">
        <v>1134.68</v>
      </c>
      <c r="H73" s="35">
        <v>0</v>
      </c>
      <c r="I73" s="35">
        <f>ROUND(G73*H73,P4)</f>
        <v>0</v>
      </c>
      <c r="J73" s="33" t="s">
        <v>58</v>
      </c>
      <c r="O73" s="36">
        <f>I73*0.21</f>
        <v>0</v>
      </c>
      <c r="P73">
        <v>3</v>
      </c>
    </row>
    <row r="74" spans="1:16" ht="75" x14ac:dyDescent="0.25">
      <c r="A74" s="30" t="s">
        <v>49</v>
      </c>
      <c r="B74" s="37"/>
      <c r="E74" s="32" t="s">
        <v>189</v>
      </c>
      <c r="J74" s="38"/>
    </row>
    <row r="75" spans="1:16" ht="30" x14ac:dyDescent="0.25">
      <c r="A75" s="30" t="s">
        <v>51</v>
      </c>
      <c r="B75" s="37"/>
      <c r="E75" s="39" t="s">
        <v>190</v>
      </c>
      <c r="J75" s="38"/>
    </row>
    <row r="76" spans="1:16" x14ac:dyDescent="0.25">
      <c r="A76" s="30" t="s">
        <v>44</v>
      </c>
      <c r="B76" s="30">
        <v>23</v>
      </c>
      <c r="C76" s="31" t="s">
        <v>191</v>
      </c>
      <c r="D76" s="30" t="s">
        <v>46</v>
      </c>
      <c r="E76" s="32" t="s">
        <v>192</v>
      </c>
      <c r="F76" s="33" t="s">
        <v>116</v>
      </c>
      <c r="G76" s="34">
        <v>1134.68</v>
      </c>
      <c r="H76" s="35">
        <v>0</v>
      </c>
      <c r="I76" s="35">
        <f>ROUND(G76*H76,P4)</f>
        <v>0</v>
      </c>
      <c r="J76" s="33" t="s">
        <v>58</v>
      </c>
      <c r="O76" s="36">
        <f>I76*0.21</f>
        <v>0</v>
      </c>
      <c r="P76">
        <v>3</v>
      </c>
    </row>
    <row r="77" spans="1:16" x14ac:dyDescent="0.25">
      <c r="A77" s="30" t="s">
        <v>49</v>
      </c>
      <c r="B77" s="37"/>
      <c r="E77" s="32" t="s">
        <v>193</v>
      </c>
      <c r="J77" s="38"/>
    </row>
    <row r="78" spans="1:16" ht="30" x14ac:dyDescent="0.25">
      <c r="A78" s="30" t="s">
        <v>51</v>
      </c>
      <c r="B78" s="37"/>
      <c r="E78" s="39" t="s">
        <v>190</v>
      </c>
      <c r="J78" s="38"/>
    </row>
    <row r="79" spans="1:16" x14ac:dyDescent="0.25">
      <c r="A79" s="30" t="s">
        <v>44</v>
      </c>
      <c r="B79" s="30">
        <v>24</v>
      </c>
      <c r="C79" s="31" t="s">
        <v>194</v>
      </c>
      <c r="D79" s="30" t="s">
        <v>46</v>
      </c>
      <c r="E79" s="32" t="s">
        <v>195</v>
      </c>
      <c r="F79" s="33" t="s">
        <v>116</v>
      </c>
      <c r="G79" s="34">
        <v>1134.68</v>
      </c>
      <c r="H79" s="35">
        <v>0</v>
      </c>
      <c r="I79" s="35">
        <f>ROUND(G79*H79,P4)</f>
        <v>0</v>
      </c>
      <c r="J79" s="33" t="s">
        <v>58</v>
      </c>
      <c r="O79" s="36">
        <f>I79*0.21</f>
        <v>0</v>
      </c>
      <c r="P79">
        <v>3</v>
      </c>
    </row>
    <row r="80" spans="1:16" x14ac:dyDescent="0.25">
      <c r="A80" s="30" t="s">
        <v>49</v>
      </c>
      <c r="B80" s="37"/>
      <c r="E80" s="32" t="s">
        <v>196</v>
      </c>
      <c r="J80" s="38"/>
    </row>
    <row r="81" spans="1:16" ht="30" x14ac:dyDescent="0.25">
      <c r="A81" s="30" t="s">
        <v>51</v>
      </c>
      <c r="B81" s="37"/>
      <c r="E81" s="39" t="s">
        <v>197</v>
      </c>
      <c r="J81" s="38"/>
    </row>
    <row r="82" spans="1:16" x14ac:dyDescent="0.25">
      <c r="A82" s="24" t="s">
        <v>41</v>
      </c>
      <c r="B82" s="25"/>
      <c r="C82" s="26" t="s">
        <v>198</v>
      </c>
      <c r="D82" s="27"/>
      <c r="E82" s="24" t="s">
        <v>199</v>
      </c>
      <c r="F82" s="27"/>
      <c r="G82" s="27"/>
      <c r="H82" s="27"/>
      <c r="I82" s="28">
        <f>SUMIFS(I83:I88,A83:A88,"P")</f>
        <v>0</v>
      </c>
      <c r="J82" s="29"/>
    </row>
    <row r="83" spans="1:16" x14ac:dyDescent="0.25">
      <c r="A83" s="30" t="s">
        <v>44</v>
      </c>
      <c r="B83" s="30">
        <v>25</v>
      </c>
      <c r="C83" s="31" t="s">
        <v>200</v>
      </c>
      <c r="D83" s="30" t="s">
        <v>46</v>
      </c>
      <c r="E83" s="32" t="s">
        <v>201</v>
      </c>
      <c r="F83" s="33" t="s">
        <v>145</v>
      </c>
      <c r="G83" s="34">
        <v>1106.71</v>
      </c>
      <c r="H83" s="35">
        <v>0</v>
      </c>
      <c r="I83" s="35">
        <f>ROUND(G83*H83,P4)</f>
        <v>0</v>
      </c>
      <c r="J83" s="33" t="s">
        <v>58</v>
      </c>
      <c r="O83" s="36">
        <f>I83*0.21</f>
        <v>0</v>
      </c>
      <c r="P83">
        <v>3</v>
      </c>
    </row>
    <row r="84" spans="1:16" x14ac:dyDescent="0.25">
      <c r="A84" s="30" t="s">
        <v>49</v>
      </c>
      <c r="B84" s="37"/>
      <c r="E84" s="32" t="s">
        <v>202</v>
      </c>
      <c r="J84" s="38"/>
    </row>
    <row r="85" spans="1:16" ht="30" x14ac:dyDescent="0.25">
      <c r="A85" s="30" t="s">
        <v>51</v>
      </c>
      <c r="B85" s="37"/>
      <c r="E85" s="39" t="s">
        <v>203</v>
      </c>
      <c r="J85" s="38"/>
    </row>
    <row r="86" spans="1:16" x14ac:dyDescent="0.25">
      <c r="A86" s="30" t="s">
        <v>44</v>
      </c>
      <c r="B86" s="30">
        <v>26</v>
      </c>
      <c r="C86" s="31" t="s">
        <v>204</v>
      </c>
      <c r="D86" s="30" t="s">
        <v>46</v>
      </c>
      <c r="E86" s="32" t="s">
        <v>205</v>
      </c>
      <c r="F86" s="33" t="s">
        <v>116</v>
      </c>
      <c r="G86" s="34">
        <v>10028.096</v>
      </c>
      <c r="H86" s="35">
        <v>0</v>
      </c>
      <c r="I86" s="35">
        <f>ROUND(G86*H86,P4)</f>
        <v>0</v>
      </c>
      <c r="J86" s="33" t="s">
        <v>58</v>
      </c>
      <c r="O86" s="36">
        <f>I86*0.21</f>
        <v>0</v>
      </c>
      <c r="P86">
        <v>3</v>
      </c>
    </row>
    <row r="87" spans="1:16" x14ac:dyDescent="0.25">
      <c r="A87" s="30" t="s">
        <v>49</v>
      </c>
      <c r="B87" s="37"/>
      <c r="E87" s="32" t="s">
        <v>206</v>
      </c>
      <c r="J87" s="38"/>
    </row>
    <row r="88" spans="1:16" ht="45" x14ac:dyDescent="0.25">
      <c r="A88" s="30" t="s">
        <v>51</v>
      </c>
      <c r="B88" s="37"/>
      <c r="E88" s="39" t="s">
        <v>207</v>
      </c>
      <c r="J88" s="38"/>
    </row>
    <row r="89" spans="1:16" x14ac:dyDescent="0.25">
      <c r="A89" s="24" t="s">
        <v>41</v>
      </c>
      <c r="B89" s="25"/>
      <c r="C89" s="26" t="s">
        <v>208</v>
      </c>
      <c r="D89" s="27"/>
      <c r="E89" s="24" t="s">
        <v>209</v>
      </c>
      <c r="F89" s="27"/>
      <c r="G89" s="27"/>
      <c r="H89" s="27"/>
      <c r="I89" s="28">
        <f>SUMIFS(I90:I92,A90:A92,"P")</f>
        <v>0</v>
      </c>
      <c r="J89" s="29"/>
    </row>
    <row r="90" spans="1:16" x14ac:dyDescent="0.25">
      <c r="A90" s="30" t="s">
        <v>44</v>
      </c>
      <c r="B90" s="30">
        <v>27</v>
      </c>
      <c r="C90" s="31" t="s">
        <v>210</v>
      </c>
      <c r="D90" s="30" t="s">
        <v>46</v>
      </c>
      <c r="E90" s="32" t="s">
        <v>211</v>
      </c>
      <c r="F90" s="33" t="s">
        <v>212</v>
      </c>
      <c r="G90" s="34">
        <v>10</v>
      </c>
      <c r="H90" s="35">
        <v>0</v>
      </c>
      <c r="I90" s="35">
        <f>ROUND(G90*H90,P4)</f>
        <v>0</v>
      </c>
      <c r="J90" s="33" t="s">
        <v>58</v>
      </c>
      <c r="O90" s="36">
        <f>I90*0.21</f>
        <v>0</v>
      </c>
      <c r="P90">
        <v>3</v>
      </c>
    </row>
    <row r="91" spans="1:16" ht="30" x14ac:dyDescent="0.25">
      <c r="A91" s="30" t="s">
        <v>49</v>
      </c>
      <c r="B91" s="37"/>
      <c r="E91" s="32" t="s">
        <v>213</v>
      </c>
      <c r="J91" s="38"/>
    </row>
    <row r="92" spans="1:16" ht="30" x14ac:dyDescent="0.25">
      <c r="A92" s="30" t="s">
        <v>51</v>
      </c>
      <c r="B92" s="37"/>
      <c r="E92" s="39" t="s">
        <v>214</v>
      </c>
      <c r="J92" s="38"/>
    </row>
    <row r="93" spans="1:16" x14ac:dyDescent="0.25">
      <c r="A93" s="24" t="s">
        <v>41</v>
      </c>
      <c r="B93" s="25"/>
      <c r="C93" s="26" t="s">
        <v>215</v>
      </c>
      <c r="D93" s="27"/>
      <c r="E93" s="24" t="s">
        <v>216</v>
      </c>
      <c r="F93" s="27"/>
      <c r="G93" s="27"/>
      <c r="H93" s="27"/>
      <c r="I93" s="28">
        <f>SUMIFS(I94:I147,A94:A147,"P")</f>
        <v>0</v>
      </c>
      <c r="J93" s="29"/>
    </row>
    <row r="94" spans="1:16" x14ac:dyDescent="0.25">
      <c r="A94" s="30" t="s">
        <v>44</v>
      </c>
      <c r="B94" s="30">
        <v>28</v>
      </c>
      <c r="C94" s="31" t="s">
        <v>217</v>
      </c>
      <c r="D94" s="30" t="s">
        <v>46</v>
      </c>
      <c r="E94" s="32" t="s">
        <v>218</v>
      </c>
      <c r="F94" s="33" t="s">
        <v>116</v>
      </c>
      <c r="G94" s="34">
        <v>7076.38</v>
      </c>
      <c r="H94" s="35">
        <v>0</v>
      </c>
      <c r="I94" s="35">
        <f>ROUND(G94*H94,P4)</f>
        <v>0</v>
      </c>
      <c r="J94" s="33" t="s">
        <v>58</v>
      </c>
      <c r="O94" s="36">
        <f>I94*0.21</f>
        <v>0</v>
      </c>
      <c r="P94">
        <v>3</v>
      </c>
    </row>
    <row r="95" spans="1:16" ht="30" x14ac:dyDescent="0.25">
      <c r="A95" s="30" t="s">
        <v>49</v>
      </c>
      <c r="B95" s="37"/>
      <c r="E95" s="32" t="s">
        <v>219</v>
      </c>
      <c r="J95" s="38"/>
    </row>
    <row r="96" spans="1:16" ht="30" x14ac:dyDescent="0.25">
      <c r="A96" s="30" t="s">
        <v>51</v>
      </c>
      <c r="B96" s="37"/>
      <c r="E96" s="39" t="s">
        <v>220</v>
      </c>
      <c r="J96" s="38"/>
    </row>
    <row r="97" spans="1:16" x14ac:dyDescent="0.25">
      <c r="A97" s="30" t="s">
        <v>44</v>
      </c>
      <c r="B97" s="30">
        <v>29</v>
      </c>
      <c r="C97" s="31" t="s">
        <v>221</v>
      </c>
      <c r="D97" s="30" t="s">
        <v>46</v>
      </c>
      <c r="E97" s="32" t="s">
        <v>222</v>
      </c>
      <c r="F97" s="33" t="s">
        <v>116</v>
      </c>
      <c r="G97" s="34">
        <v>58.2</v>
      </c>
      <c r="H97" s="35">
        <v>0</v>
      </c>
      <c r="I97" s="35">
        <f>ROUND(G97*H97,P4)</f>
        <v>0</v>
      </c>
      <c r="J97" s="33" t="s">
        <v>58</v>
      </c>
      <c r="O97" s="36">
        <f>I97*0.21</f>
        <v>0</v>
      </c>
      <c r="P97">
        <v>3</v>
      </c>
    </row>
    <row r="98" spans="1:16" ht="30" x14ac:dyDescent="0.25">
      <c r="A98" s="30" t="s">
        <v>49</v>
      </c>
      <c r="B98" s="37"/>
      <c r="E98" s="32" t="s">
        <v>223</v>
      </c>
      <c r="J98" s="38"/>
    </row>
    <row r="99" spans="1:16" ht="30" x14ac:dyDescent="0.25">
      <c r="A99" s="30" t="s">
        <v>51</v>
      </c>
      <c r="B99" s="37"/>
      <c r="E99" s="39" t="s">
        <v>224</v>
      </c>
      <c r="J99" s="38"/>
    </row>
    <row r="100" spans="1:16" x14ac:dyDescent="0.25">
      <c r="A100" s="30" t="s">
        <v>44</v>
      </c>
      <c r="B100" s="30">
        <v>30</v>
      </c>
      <c r="C100" s="31" t="s">
        <v>225</v>
      </c>
      <c r="D100" s="30"/>
      <c r="E100" s="32" t="s">
        <v>226</v>
      </c>
      <c r="F100" s="33" t="s">
        <v>116</v>
      </c>
      <c r="G100" s="34">
        <v>207.28</v>
      </c>
      <c r="H100" s="35">
        <v>0</v>
      </c>
      <c r="I100" s="35">
        <f>ROUND(G100*H100,P4)</f>
        <v>0</v>
      </c>
      <c r="J100" s="33" t="s">
        <v>58</v>
      </c>
      <c r="O100" s="36">
        <f>I100*0.21</f>
        <v>0</v>
      </c>
      <c r="P100">
        <v>3</v>
      </c>
    </row>
    <row r="101" spans="1:16" ht="30" x14ac:dyDescent="0.25">
      <c r="A101" s="30" t="s">
        <v>49</v>
      </c>
      <c r="B101" s="37"/>
      <c r="E101" s="32" t="s">
        <v>227</v>
      </c>
      <c r="J101" s="38"/>
    </row>
    <row r="102" spans="1:16" ht="30" x14ac:dyDescent="0.25">
      <c r="A102" s="30" t="s">
        <v>51</v>
      </c>
      <c r="B102" s="37"/>
      <c r="E102" s="39" t="s">
        <v>228</v>
      </c>
      <c r="J102" s="38"/>
    </row>
    <row r="103" spans="1:16" x14ac:dyDescent="0.25">
      <c r="A103" s="30" t="s">
        <v>44</v>
      </c>
      <c r="B103" s="30">
        <v>31</v>
      </c>
      <c r="C103" s="31" t="s">
        <v>229</v>
      </c>
      <c r="D103" s="30" t="s">
        <v>46</v>
      </c>
      <c r="E103" s="32" t="s">
        <v>230</v>
      </c>
      <c r="F103" s="33" t="s">
        <v>116</v>
      </c>
      <c r="G103" s="34">
        <v>313.11</v>
      </c>
      <c r="H103" s="35">
        <v>0</v>
      </c>
      <c r="I103" s="35">
        <f>ROUND(G103*H103,P4)</f>
        <v>0</v>
      </c>
      <c r="J103" s="33" t="s">
        <v>58</v>
      </c>
      <c r="O103" s="36">
        <f>I103*0.21</f>
        <v>0</v>
      </c>
      <c r="P103">
        <v>3</v>
      </c>
    </row>
    <row r="104" spans="1:16" ht="30" x14ac:dyDescent="0.25">
      <c r="A104" s="30" t="s">
        <v>49</v>
      </c>
      <c r="B104" s="37"/>
      <c r="E104" s="32" t="s">
        <v>231</v>
      </c>
      <c r="J104" s="38"/>
    </row>
    <row r="105" spans="1:16" ht="45" x14ac:dyDescent="0.25">
      <c r="A105" s="30" t="s">
        <v>51</v>
      </c>
      <c r="B105" s="37"/>
      <c r="E105" s="39" t="s">
        <v>232</v>
      </c>
      <c r="J105" s="38"/>
    </row>
    <row r="106" spans="1:16" x14ac:dyDescent="0.25">
      <c r="A106" s="30" t="s">
        <v>44</v>
      </c>
      <c r="B106" s="30">
        <v>32</v>
      </c>
      <c r="C106" s="31" t="s">
        <v>233</v>
      </c>
      <c r="D106" s="30" t="s">
        <v>46</v>
      </c>
      <c r="E106" s="32" t="s">
        <v>234</v>
      </c>
      <c r="F106" s="33" t="s">
        <v>116</v>
      </c>
      <c r="G106" s="34">
        <v>7920.22</v>
      </c>
      <c r="H106" s="35">
        <v>0</v>
      </c>
      <c r="I106" s="35">
        <f>ROUND(G106*H106,P4)</f>
        <v>0</v>
      </c>
      <c r="J106" s="33" t="s">
        <v>58</v>
      </c>
      <c r="O106" s="36">
        <f>I106*0.21</f>
        <v>0</v>
      </c>
      <c r="P106">
        <v>3</v>
      </c>
    </row>
    <row r="107" spans="1:16" ht="30" x14ac:dyDescent="0.25">
      <c r="A107" s="30" t="s">
        <v>49</v>
      </c>
      <c r="B107" s="37"/>
      <c r="E107" s="32" t="s">
        <v>231</v>
      </c>
      <c r="J107" s="38"/>
    </row>
    <row r="108" spans="1:16" ht="60" x14ac:dyDescent="0.25">
      <c r="A108" s="30" t="s">
        <v>51</v>
      </c>
      <c r="B108" s="37"/>
      <c r="E108" s="39" t="s">
        <v>235</v>
      </c>
      <c r="J108" s="38"/>
    </row>
    <row r="109" spans="1:16" x14ac:dyDescent="0.25">
      <c r="A109" s="30" t="s">
        <v>44</v>
      </c>
      <c r="B109" s="30">
        <v>33</v>
      </c>
      <c r="C109" s="31" t="s">
        <v>236</v>
      </c>
      <c r="D109" s="30" t="s">
        <v>46</v>
      </c>
      <c r="E109" s="32" t="s">
        <v>237</v>
      </c>
      <c r="F109" s="33" t="s">
        <v>116</v>
      </c>
      <c r="G109" s="34">
        <v>220.89</v>
      </c>
      <c r="H109" s="35">
        <v>0</v>
      </c>
      <c r="I109" s="35">
        <f>ROUND(G109*H109,P4)</f>
        <v>0</v>
      </c>
      <c r="J109" s="33" t="s">
        <v>58</v>
      </c>
      <c r="O109" s="36">
        <f>I109*0.21</f>
        <v>0</v>
      </c>
      <c r="P109">
        <v>3</v>
      </c>
    </row>
    <row r="110" spans="1:16" ht="30" x14ac:dyDescent="0.25">
      <c r="A110" s="30" t="s">
        <v>49</v>
      </c>
      <c r="B110" s="37"/>
      <c r="E110" s="32" t="s">
        <v>231</v>
      </c>
      <c r="J110" s="38"/>
    </row>
    <row r="111" spans="1:16" ht="30" x14ac:dyDescent="0.25">
      <c r="A111" s="30" t="s">
        <v>51</v>
      </c>
      <c r="B111" s="37"/>
      <c r="E111" s="39" t="s">
        <v>238</v>
      </c>
      <c r="J111" s="38"/>
    </row>
    <row r="112" spans="1:16" x14ac:dyDescent="0.25">
      <c r="A112" s="30" t="s">
        <v>44</v>
      </c>
      <c r="B112" s="30">
        <v>34</v>
      </c>
      <c r="C112" s="31" t="s">
        <v>239</v>
      </c>
      <c r="D112" s="30" t="s">
        <v>46</v>
      </c>
      <c r="E112" s="32" t="s">
        <v>240</v>
      </c>
      <c r="F112" s="33" t="s">
        <v>116</v>
      </c>
      <c r="G112" s="34">
        <v>111.44</v>
      </c>
      <c r="H112" s="35">
        <v>0</v>
      </c>
      <c r="I112" s="35">
        <f>ROUND(G112*H112,P4)</f>
        <v>0</v>
      </c>
      <c r="J112" s="33" t="s">
        <v>58</v>
      </c>
      <c r="O112" s="36">
        <f>I112*0.21</f>
        <v>0</v>
      </c>
      <c r="P112">
        <v>3</v>
      </c>
    </row>
    <row r="113" spans="1:16" ht="30" x14ac:dyDescent="0.25">
      <c r="A113" s="30" t="s">
        <v>49</v>
      </c>
      <c r="B113" s="37"/>
      <c r="E113" s="32" t="s">
        <v>241</v>
      </c>
      <c r="J113" s="38"/>
    </row>
    <row r="114" spans="1:16" ht="30" x14ac:dyDescent="0.25">
      <c r="A114" s="30" t="s">
        <v>51</v>
      </c>
      <c r="B114" s="37"/>
      <c r="E114" s="39" t="s">
        <v>242</v>
      </c>
      <c r="J114" s="38"/>
    </row>
    <row r="115" spans="1:16" x14ac:dyDescent="0.25">
      <c r="A115" s="30" t="s">
        <v>44</v>
      </c>
      <c r="B115" s="30">
        <v>35</v>
      </c>
      <c r="C115" s="31" t="s">
        <v>243</v>
      </c>
      <c r="D115" s="30" t="s">
        <v>46</v>
      </c>
      <c r="E115" s="32" t="s">
        <v>244</v>
      </c>
      <c r="F115" s="33" t="s">
        <v>116</v>
      </c>
      <c r="G115" s="34">
        <v>207.28</v>
      </c>
      <c r="H115" s="35">
        <v>0</v>
      </c>
      <c r="I115" s="35">
        <f>ROUND(G115*H115,P4)</f>
        <v>0</v>
      </c>
      <c r="J115" s="33" t="s">
        <v>58</v>
      </c>
      <c r="O115" s="36">
        <f>I115*0.21</f>
        <v>0</v>
      </c>
      <c r="P115">
        <v>3</v>
      </c>
    </row>
    <row r="116" spans="1:16" ht="30" x14ac:dyDescent="0.25">
      <c r="A116" s="30" t="s">
        <v>49</v>
      </c>
      <c r="B116" s="37"/>
      <c r="E116" s="32" t="s">
        <v>245</v>
      </c>
      <c r="J116" s="38"/>
    </row>
    <row r="117" spans="1:16" ht="30" x14ac:dyDescent="0.25">
      <c r="A117" s="30" t="s">
        <v>51</v>
      </c>
      <c r="B117" s="37"/>
      <c r="E117" s="39" t="s">
        <v>228</v>
      </c>
      <c r="J117" s="38"/>
    </row>
    <row r="118" spans="1:16" x14ac:dyDescent="0.25">
      <c r="A118" s="30" t="s">
        <v>44</v>
      </c>
      <c r="B118" s="30">
        <v>36</v>
      </c>
      <c r="C118" s="31" t="s">
        <v>246</v>
      </c>
      <c r="D118" s="30" t="s">
        <v>46</v>
      </c>
      <c r="E118" s="32" t="s">
        <v>247</v>
      </c>
      <c r="F118" s="33" t="s">
        <v>116</v>
      </c>
      <c r="G118" s="34">
        <v>15789.92</v>
      </c>
      <c r="H118" s="35">
        <v>0</v>
      </c>
      <c r="I118" s="35">
        <f>ROUND(G118*H118,P4)</f>
        <v>0</v>
      </c>
      <c r="J118" s="33" t="s">
        <v>58</v>
      </c>
      <c r="O118" s="36">
        <f>I118*0.21</f>
        <v>0</v>
      </c>
      <c r="P118">
        <v>3</v>
      </c>
    </row>
    <row r="119" spans="1:16" ht="30" x14ac:dyDescent="0.25">
      <c r="A119" s="30" t="s">
        <v>49</v>
      </c>
      <c r="B119" s="37"/>
      <c r="E119" s="32" t="s">
        <v>248</v>
      </c>
      <c r="J119" s="38"/>
    </row>
    <row r="120" spans="1:16" ht="75" x14ac:dyDescent="0.25">
      <c r="A120" s="30" t="s">
        <v>51</v>
      </c>
      <c r="B120" s="37"/>
      <c r="E120" s="39" t="s">
        <v>249</v>
      </c>
      <c r="J120" s="38"/>
    </row>
    <row r="121" spans="1:16" x14ac:dyDescent="0.25">
      <c r="A121" s="30" t="s">
        <v>44</v>
      </c>
      <c r="B121" s="30">
        <v>37</v>
      </c>
      <c r="C121" s="31" t="s">
        <v>250</v>
      </c>
      <c r="D121" s="30" t="s">
        <v>46</v>
      </c>
      <c r="E121" s="32" t="s">
        <v>251</v>
      </c>
      <c r="F121" s="33" t="s">
        <v>116</v>
      </c>
      <c r="G121" s="34">
        <v>1468.27</v>
      </c>
      <c r="H121" s="35">
        <v>0</v>
      </c>
      <c r="I121" s="35">
        <f>ROUND(G121*H121,P4)</f>
        <v>0</v>
      </c>
      <c r="J121" s="33" t="s">
        <v>58</v>
      </c>
      <c r="O121" s="36">
        <f>I121*0.21</f>
        <v>0</v>
      </c>
      <c r="P121">
        <v>3</v>
      </c>
    </row>
    <row r="122" spans="1:16" ht="30" x14ac:dyDescent="0.25">
      <c r="A122" s="30" t="s">
        <v>49</v>
      </c>
      <c r="B122" s="37"/>
      <c r="E122" s="32" t="s">
        <v>252</v>
      </c>
      <c r="J122" s="38"/>
    </row>
    <row r="123" spans="1:16" ht="45" x14ac:dyDescent="0.25">
      <c r="A123" s="30" t="s">
        <v>51</v>
      </c>
      <c r="B123" s="37"/>
      <c r="E123" s="39" t="s">
        <v>253</v>
      </c>
      <c r="J123" s="38"/>
    </row>
    <row r="124" spans="1:16" ht="30" x14ac:dyDescent="0.25">
      <c r="A124" s="30" t="s">
        <v>44</v>
      </c>
      <c r="B124" s="30">
        <v>38</v>
      </c>
      <c r="C124" s="31" t="s">
        <v>254</v>
      </c>
      <c r="D124" s="30" t="s">
        <v>46</v>
      </c>
      <c r="E124" s="32" t="s">
        <v>255</v>
      </c>
      <c r="F124" s="33" t="s">
        <v>116</v>
      </c>
      <c r="G124" s="34">
        <v>8729.7199999999993</v>
      </c>
      <c r="H124" s="35">
        <v>0</v>
      </c>
      <c r="I124" s="35">
        <f>ROUND(G124*H124,P4)</f>
        <v>0</v>
      </c>
      <c r="J124" s="33" t="s">
        <v>58</v>
      </c>
      <c r="O124" s="36">
        <f>I124*0.21</f>
        <v>0</v>
      </c>
      <c r="P124">
        <v>3</v>
      </c>
    </row>
    <row r="125" spans="1:16" ht="30" x14ac:dyDescent="0.25">
      <c r="A125" s="30" t="s">
        <v>49</v>
      </c>
      <c r="B125" s="37"/>
      <c r="E125" s="32" t="s">
        <v>256</v>
      </c>
      <c r="J125" s="38"/>
    </row>
    <row r="126" spans="1:16" ht="75" x14ac:dyDescent="0.25">
      <c r="A126" s="30" t="s">
        <v>51</v>
      </c>
      <c r="B126" s="37"/>
      <c r="E126" s="39" t="s">
        <v>257</v>
      </c>
      <c r="J126" s="38"/>
    </row>
    <row r="127" spans="1:16" ht="30" x14ac:dyDescent="0.25">
      <c r="A127" s="30" t="s">
        <v>44</v>
      </c>
      <c r="B127" s="30">
        <v>39</v>
      </c>
      <c r="C127" s="31" t="s">
        <v>258</v>
      </c>
      <c r="D127" s="30" t="s">
        <v>46</v>
      </c>
      <c r="E127" s="32" t="s">
        <v>259</v>
      </c>
      <c r="F127" s="33" t="s">
        <v>116</v>
      </c>
      <c r="G127" s="34">
        <v>8375.34</v>
      </c>
      <c r="H127" s="35">
        <v>0</v>
      </c>
      <c r="I127" s="35">
        <f>ROUND(G127*H127,P4)</f>
        <v>0</v>
      </c>
      <c r="J127" s="33" t="s">
        <v>58</v>
      </c>
      <c r="O127" s="36">
        <f>I127*0.21</f>
        <v>0</v>
      </c>
      <c r="P127">
        <v>3</v>
      </c>
    </row>
    <row r="128" spans="1:16" ht="30" x14ac:dyDescent="0.25">
      <c r="A128" s="30" t="s">
        <v>49</v>
      </c>
      <c r="B128" s="37"/>
      <c r="E128" s="32" t="s">
        <v>260</v>
      </c>
      <c r="J128" s="38"/>
    </row>
    <row r="129" spans="1:16" ht="45" x14ac:dyDescent="0.25">
      <c r="A129" s="30" t="s">
        <v>51</v>
      </c>
      <c r="B129" s="37"/>
      <c r="E129" s="39" t="s">
        <v>261</v>
      </c>
      <c r="J129" s="38"/>
    </row>
    <row r="130" spans="1:16" ht="30" x14ac:dyDescent="0.25">
      <c r="A130" s="30" t="s">
        <v>44</v>
      </c>
      <c r="B130" s="30">
        <v>40</v>
      </c>
      <c r="C130" s="31" t="s">
        <v>262</v>
      </c>
      <c r="D130" s="30" t="s">
        <v>46</v>
      </c>
      <c r="E130" s="32" t="s">
        <v>263</v>
      </c>
      <c r="F130" s="33" t="s">
        <v>116</v>
      </c>
      <c r="G130" s="34">
        <v>7427.37</v>
      </c>
      <c r="H130" s="35">
        <v>0</v>
      </c>
      <c r="I130" s="35">
        <f>ROUND(G130*H130,P4)</f>
        <v>0</v>
      </c>
      <c r="J130" s="33" t="s">
        <v>58</v>
      </c>
      <c r="O130" s="36">
        <f>I130*0.21</f>
        <v>0</v>
      </c>
      <c r="P130">
        <v>3</v>
      </c>
    </row>
    <row r="131" spans="1:16" ht="30" x14ac:dyDescent="0.25">
      <c r="A131" s="30" t="s">
        <v>49</v>
      </c>
      <c r="B131" s="37"/>
      <c r="E131" s="32" t="s">
        <v>264</v>
      </c>
      <c r="J131" s="38"/>
    </row>
    <row r="132" spans="1:16" ht="60" x14ac:dyDescent="0.25">
      <c r="A132" s="30" t="s">
        <v>51</v>
      </c>
      <c r="B132" s="37"/>
      <c r="E132" s="39" t="s">
        <v>265</v>
      </c>
      <c r="J132" s="38"/>
    </row>
    <row r="133" spans="1:16" x14ac:dyDescent="0.25">
      <c r="A133" s="30" t="s">
        <v>44</v>
      </c>
      <c r="B133" s="30">
        <v>41</v>
      </c>
      <c r="C133" s="31" t="s">
        <v>266</v>
      </c>
      <c r="D133" s="30" t="s">
        <v>46</v>
      </c>
      <c r="E133" s="32" t="s">
        <v>267</v>
      </c>
      <c r="F133" s="33" t="s">
        <v>116</v>
      </c>
      <c r="G133" s="34">
        <v>58.2</v>
      </c>
      <c r="H133" s="35">
        <v>0</v>
      </c>
      <c r="I133" s="35">
        <f>ROUND(G133*H133,P4)</f>
        <v>0</v>
      </c>
      <c r="J133" s="33" t="s">
        <v>58</v>
      </c>
      <c r="O133" s="36">
        <f>I133*0.21</f>
        <v>0</v>
      </c>
      <c r="P133">
        <v>3</v>
      </c>
    </row>
    <row r="134" spans="1:16" ht="45" x14ac:dyDescent="0.25">
      <c r="A134" s="30" t="s">
        <v>49</v>
      </c>
      <c r="B134" s="37"/>
      <c r="E134" s="32" t="s">
        <v>268</v>
      </c>
      <c r="J134" s="38"/>
    </row>
    <row r="135" spans="1:16" ht="30" x14ac:dyDescent="0.25">
      <c r="A135" s="30" t="s">
        <v>51</v>
      </c>
      <c r="B135" s="37"/>
      <c r="E135" s="39" t="s">
        <v>269</v>
      </c>
      <c r="J135" s="38"/>
    </row>
    <row r="136" spans="1:16" ht="30" x14ac:dyDescent="0.25">
      <c r="A136" s="30" t="s">
        <v>44</v>
      </c>
      <c r="B136" s="30">
        <v>42</v>
      </c>
      <c r="C136" s="31" t="s">
        <v>270</v>
      </c>
      <c r="D136" s="30" t="s">
        <v>46</v>
      </c>
      <c r="E136" s="32" t="s">
        <v>271</v>
      </c>
      <c r="F136" s="33" t="s">
        <v>116</v>
      </c>
      <c r="G136" s="34">
        <v>749.69</v>
      </c>
      <c r="H136" s="35">
        <v>0</v>
      </c>
      <c r="I136" s="35">
        <f>ROUND(G136*H136,P4)</f>
        <v>0</v>
      </c>
      <c r="J136" s="33" t="s">
        <v>58</v>
      </c>
      <c r="O136" s="36">
        <f>I136*0.21</f>
        <v>0</v>
      </c>
      <c r="P136">
        <v>3</v>
      </c>
    </row>
    <row r="137" spans="1:16" ht="30" x14ac:dyDescent="0.25">
      <c r="A137" s="30" t="s">
        <v>49</v>
      </c>
      <c r="B137" s="37"/>
      <c r="E137" s="32" t="s">
        <v>272</v>
      </c>
      <c r="J137" s="38"/>
    </row>
    <row r="138" spans="1:16" ht="30" x14ac:dyDescent="0.25">
      <c r="A138" s="30" t="s">
        <v>51</v>
      </c>
      <c r="B138" s="37"/>
      <c r="E138" s="39" t="s">
        <v>273</v>
      </c>
      <c r="J138" s="38"/>
    </row>
    <row r="139" spans="1:16" ht="30" x14ac:dyDescent="0.25">
      <c r="A139" s="30" t="s">
        <v>44</v>
      </c>
      <c r="B139" s="30">
        <v>43</v>
      </c>
      <c r="C139" s="31" t="s">
        <v>274</v>
      </c>
      <c r="D139" s="30" t="s">
        <v>46</v>
      </c>
      <c r="E139" s="32" t="s">
        <v>275</v>
      </c>
      <c r="F139" s="33" t="s">
        <v>116</v>
      </c>
      <c r="G139" s="34">
        <v>193.77</v>
      </c>
      <c r="H139" s="35">
        <v>0</v>
      </c>
      <c r="I139" s="35">
        <f>ROUND(G139*H139,P4)</f>
        <v>0</v>
      </c>
      <c r="J139" s="33" t="s">
        <v>58</v>
      </c>
      <c r="O139" s="36">
        <f>I139*0.21</f>
        <v>0</v>
      </c>
      <c r="P139">
        <v>3</v>
      </c>
    </row>
    <row r="140" spans="1:16" ht="30" x14ac:dyDescent="0.25">
      <c r="A140" s="30" t="s">
        <v>49</v>
      </c>
      <c r="B140" s="37"/>
      <c r="E140" s="32" t="s">
        <v>276</v>
      </c>
      <c r="J140" s="38"/>
    </row>
    <row r="141" spans="1:16" ht="30" x14ac:dyDescent="0.25">
      <c r="A141" s="30" t="s">
        <v>51</v>
      </c>
      <c r="B141" s="37"/>
      <c r="E141" s="39" t="s">
        <v>277</v>
      </c>
      <c r="J141" s="38"/>
    </row>
    <row r="142" spans="1:16" ht="30" x14ac:dyDescent="0.25">
      <c r="A142" s="30" t="s">
        <v>44</v>
      </c>
      <c r="B142" s="30">
        <v>44</v>
      </c>
      <c r="C142" s="31" t="s">
        <v>278</v>
      </c>
      <c r="D142" s="30" t="s">
        <v>46</v>
      </c>
      <c r="E142" s="32" t="s">
        <v>279</v>
      </c>
      <c r="F142" s="33" t="s">
        <v>116</v>
      </c>
      <c r="G142" s="34">
        <v>20.2</v>
      </c>
      <c r="H142" s="35">
        <v>0</v>
      </c>
      <c r="I142" s="35">
        <f>ROUND(G142*H142,P4)</f>
        <v>0</v>
      </c>
      <c r="J142" s="33" t="s">
        <v>58</v>
      </c>
      <c r="O142" s="36">
        <f>I142*0.21</f>
        <v>0</v>
      </c>
      <c r="P142">
        <v>3</v>
      </c>
    </row>
    <row r="143" spans="1:16" ht="30" x14ac:dyDescent="0.25">
      <c r="A143" s="30" t="s">
        <v>49</v>
      </c>
      <c r="B143" s="37"/>
      <c r="E143" s="32" t="s">
        <v>280</v>
      </c>
      <c r="J143" s="38"/>
    </row>
    <row r="144" spans="1:16" ht="30" x14ac:dyDescent="0.25">
      <c r="A144" s="30" t="s">
        <v>51</v>
      </c>
      <c r="B144" s="37"/>
      <c r="E144" s="39" t="s">
        <v>281</v>
      </c>
      <c r="J144" s="38"/>
    </row>
    <row r="145" spans="1:16" ht="30" x14ac:dyDescent="0.25">
      <c r="A145" s="30" t="s">
        <v>44</v>
      </c>
      <c r="B145" s="30">
        <v>45</v>
      </c>
      <c r="C145" s="31" t="s">
        <v>282</v>
      </c>
      <c r="D145" s="30" t="s">
        <v>46</v>
      </c>
      <c r="E145" s="32" t="s">
        <v>283</v>
      </c>
      <c r="F145" s="33" t="s">
        <v>116</v>
      </c>
      <c r="G145" s="34">
        <v>26.72</v>
      </c>
      <c r="H145" s="35">
        <v>0</v>
      </c>
      <c r="I145" s="35">
        <f>ROUND(G145*H145,P4)</f>
        <v>0</v>
      </c>
      <c r="J145" s="33" t="s">
        <v>58</v>
      </c>
      <c r="O145" s="36">
        <f>I145*0.21</f>
        <v>0</v>
      </c>
      <c r="P145">
        <v>3</v>
      </c>
    </row>
    <row r="146" spans="1:16" ht="30" x14ac:dyDescent="0.25">
      <c r="A146" s="30" t="s">
        <v>49</v>
      </c>
      <c r="B146" s="37"/>
      <c r="E146" s="32" t="s">
        <v>284</v>
      </c>
      <c r="J146" s="38"/>
    </row>
    <row r="147" spans="1:16" ht="30" x14ac:dyDescent="0.25">
      <c r="A147" s="30" t="s">
        <v>51</v>
      </c>
      <c r="B147" s="37"/>
      <c r="E147" s="39" t="s">
        <v>285</v>
      </c>
      <c r="J147" s="38"/>
    </row>
    <row r="148" spans="1:16" x14ac:dyDescent="0.25">
      <c r="A148" s="24" t="s">
        <v>41</v>
      </c>
      <c r="B148" s="25"/>
      <c r="C148" s="26" t="s">
        <v>286</v>
      </c>
      <c r="D148" s="27"/>
      <c r="E148" s="24" t="s">
        <v>287</v>
      </c>
      <c r="F148" s="27"/>
      <c r="G148" s="27"/>
      <c r="H148" s="27"/>
      <c r="I148" s="28">
        <f>SUMIFS(I149:I157,A149:A157,"P")</f>
        <v>0</v>
      </c>
      <c r="J148" s="29"/>
    </row>
    <row r="149" spans="1:16" x14ac:dyDescent="0.25">
      <c r="A149" s="30" t="s">
        <v>44</v>
      </c>
      <c r="B149" s="30">
        <v>46</v>
      </c>
      <c r="C149" s="31" t="s">
        <v>288</v>
      </c>
      <c r="D149" s="30" t="s">
        <v>46</v>
      </c>
      <c r="E149" s="32" t="s">
        <v>289</v>
      </c>
      <c r="F149" s="33" t="s">
        <v>76</v>
      </c>
      <c r="G149" s="34">
        <v>28</v>
      </c>
      <c r="H149" s="35">
        <v>0</v>
      </c>
      <c r="I149" s="35">
        <f>ROUND(G149*H149,P4)</f>
        <v>0</v>
      </c>
      <c r="J149" s="33" t="s">
        <v>58</v>
      </c>
      <c r="O149" s="36">
        <f>I149*0.21</f>
        <v>0</v>
      </c>
      <c r="P149">
        <v>3</v>
      </c>
    </row>
    <row r="150" spans="1:16" x14ac:dyDescent="0.25">
      <c r="A150" s="30" t="s">
        <v>49</v>
      </c>
      <c r="B150" s="37"/>
      <c r="E150" s="32" t="s">
        <v>290</v>
      </c>
      <c r="J150" s="38"/>
    </row>
    <row r="151" spans="1:16" ht="30" x14ac:dyDescent="0.25">
      <c r="A151" s="30" t="s">
        <v>51</v>
      </c>
      <c r="B151" s="37"/>
      <c r="E151" s="39" t="s">
        <v>291</v>
      </c>
      <c r="J151" s="38"/>
    </row>
    <row r="152" spans="1:16" x14ac:dyDescent="0.25">
      <c r="A152" s="30" t="s">
        <v>44</v>
      </c>
      <c r="B152" s="30">
        <v>47</v>
      </c>
      <c r="C152" s="31" t="s">
        <v>292</v>
      </c>
      <c r="D152" s="30" t="s">
        <v>46</v>
      </c>
      <c r="E152" s="32" t="s">
        <v>293</v>
      </c>
      <c r="F152" s="33" t="s">
        <v>76</v>
      </c>
      <c r="G152" s="34">
        <v>33</v>
      </c>
      <c r="H152" s="35">
        <v>0</v>
      </c>
      <c r="I152" s="35">
        <f>ROUND(G152*H152,P4)</f>
        <v>0</v>
      </c>
      <c r="J152" s="33" t="s">
        <v>58</v>
      </c>
      <c r="O152" s="36">
        <f>I152*0.21</f>
        <v>0</v>
      </c>
      <c r="P152">
        <v>3</v>
      </c>
    </row>
    <row r="153" spans="1:16" x14ac:dyDescent="0.25">
      <c r="A153" s="30" t="s">
        <v>49</v>
      </c>
      <c r="B153" s="37"/>
      <c r="E153" s="40" t="s">
        <v>46</v>
      </c>
      <c r="J153" s="38"/>
    </row>
    <row r="154" spans="1:16" ht="30" x14ac:dyDescent="0.25">
      <c r="A154" s="30" t="s">
        <v>51</v>
      </c>
      <c r="B154" s="37"/>
      <c r="E154" s="39" t="s">
        <v>294</v>
      </c>
      <c r="J154" s="38"/>
    </row>
    <row r="155" spans="1:16" x14ac:dyDescent="0.25">
      <c r="A155" s="30" t="s">
        <v>44</v>
      </c>
      <c r="B155" s="30">
        <v>48</v>
      </c>
      <c r="C155" s="31" t="s">
        <v>295</v>
      </c>
      <c r="D155" s="30" t="s">
        <v>46</v>
      </c>
      <c r="E155" s="32" t="s">
        <v>296</v>
      </c>
      <c r="F155" s="33" t="s">
        <v>76</v>
      </c>
      <c r="G155" s="34">
        <v>23</v>
      </c>
      <c r="H155" s="35">
        <v>0</v>
      </c>
      <c r="I155" s="35">
        <f>ROUND(G155*H155,P4)</f>
        <v>0</v>
      </c>
      <c r="J155" s="33" t="s">
        <v>58</v>
      </c>
      <c r="O155" s="36">
        <f>I155*0.21</f>
        <v>0</v>
      </c>
      <c r="P155">
        <v>3</v>
      </c>
    </row>
    <row r="156" spans="1:16" x14ac:dyDescent="0.25">
      <c r="A156" s="30" t="s">
        <v>49</v>
      </c>
      <c r="B156" s="37"/>
      <c r="E156" s="40" t="s">
        <v>46</v>
      </c>
      <c r="J156" s="38"/>
    </row>
    <row r="157" spans="1:16" ht="30" x14ac:dyDescent="0.25">
      <c r="A157" s="30" t="s">
        <v>51</v>
      </c>
      <c r="B157" s="37"/>
      <c r="E157" s="39" t="s">
        <v>297</v>
      </c>
      <c r="J157" s="38"/>
    </row>
    <row r="158" spans="1:16" x14ac:dyDescent="0.25">
      <c r="A158" s="24" t="s">
        <v>41</v>
      </c>
      <c r="B158" s="25"/>
      <c r="C158" s="26" t="s">
        <v>298</v>
      </c>
      <c r="D158" s="27"/>
      <c r="E158" s="24" t="s">
        <v>299</v>
      </c>
      <c r="F158" s="27"/>
      <c r="G158" s="27"/>
      <c r="H158" s="27"/>
      <c r="I158" s="28">
        <f>SUMIFS(I159:I185,A159:A185,"P")</f>
        <v>0</v>
      </c>
      <c r="J158" s="29"/>
    </row>
    <row r="159" spans="1:16" x14ac:dyDescent="0.25">
      <c r="A159" s="30" t="s">
        <v>44</v>
      </c>
      <c r="B159" s="30">
        <v>49</v>
      </c>
      <c r="C159" s="31" t="s">
        <v>300</v>
      </c>
      <c r="D159" s="30" t="s">
        <v>46</v>
      </c>
      <c r="E159" s="32" t="s">
        <v>301</v>
      </c>
      <c r="F159" s="33" t="s">
        <v>76</v>
      </c>
      <c r="G159" s="34">
        <v>6</v>
      </c>
      <c r="H159" s="35">
        <v>0</v>
      </c>
      <c r="I159" s="35">
        <f>ROUND(G159*H159,P4)</f>
        <v>0</v>
      </c>
      <c r="J159" s="33" t="s">
        <v>58</v>
      </c>
      <c r="O159" s="36">
        <f>I159*0.21</f>
        <v>0</v>
      </c>
      <c r="P159">
        <v>3</v>
      </c>
    </row>
    <row r="160" spans="1:16" x14ac:dyDescent="0.25">
      <c r="A160" s="30" t="s">
        <v>49</v>
      </c>
      <c r="B160" s="37"/>
      <c r="E160" s="32" t="s">
        <v>302</v>
      </c>
      <c r="J160" s="38"/>
    </row>
    <row r="161" spans="1:16" ht="30" x14ac:dyDescent="0.25">
      <c r="A161" s="30" t="s">
        <v>51</v>
      </c>
      <c r="B161" s="37"/>
      <c r="E161" s="39" t="s">
        <v>126</v>
      </c>
      <c r="J161" s="38"/>
    </row>
    <row r="162" spans="1:16" x14ac:dyDescent="0.25">
      <c r="A162" s="30" t="s">
        <v>44</v>
      </c>
      <c r="B162" s="30">
        <v>50</v>
      </c>
      <c r="C162" s="31" t="s">
        <v>303</v>
      </c>
      <c r="D162" s="30" t="s">
        <v>46</v>
      </c>
      <c r="E162" s="32" t="s">
        <v>304</v>
      </c>
      <c r="F162" s="33" t="s">
        <v>145</v>
      </c>
      <c r="G162" s="34">
        <v>369.36</v>
      </c>
      <c r="H162" s="35">
        <v>0</v>
      </c>
      <c r="I162" s="35">
        <f>ROUND(G162*H162,P4)</f>
        <v>0</v>
      </c>
      <c r="J162" s="33" t="s">
        <v>58</v>
      </c>
      <c r="O162" s="36">
        <f>I162*0.21</f>
        <v>0</v>
      </c>
      <c r="P162">
        <v>3</v>
      </c>
    </row>
    <row r="163" spans="1:16" ht="30" x14ac:dyDescent="0.25">
      <c r="A163" s="30" t="s">
        <v>49</v>
      </c>
      <c r="B163" s="37"/>
      <c r="E163" s="32" t="s">
        <v>305</v>
      </c>
      <c r="J163" s="38"/>
    </row>
    <row r="164" spans="1:16" ht="30" x14ac:dyDescent="0.25">
      <c r="A164" s="30" t="s">
        <v>51</v>
      </c>
      <c r="B164" s="37"/>
      <c r="E164" s="39" t="s">
        <v>306</v>
      </c>
      <c r="J164" s="38"/>
    </row>
    <row r="165" spans="1:16" ht="30" x14ac:dyDescent="0.25">
      <c r="A165" s="30" t="s">
        <v>44</v>
      </c>
      <c r="B165" s="30">
        <v>51</v>
      </c>
      <c r="C165" s="31" t="s">
        <v>307</v>
      </c>
      <c r="D165" s="30" t="s">
        <v>46</v>
      </c>
      <c r="E165" s="32" t="s">
        <v>308</v>
      </c>
      <c r="F165" s="33" t="s">
        <v>145</v>
      </c>
      <c r="G165" s="34">
        <v>1826.95</v>
      </c>
      <c r="H165" s="35">
        <v>0</v>
      </c>
      <c r="I165" s="35">
        <f>ROUND(G165*H165,P4)</f>
        <v>0</v>
      </c>
      <c r="J165" s="33" t="s">
        <v>58</v>
      </c>
      <c r="O165" s="36">
        <f>I165*0.21</f>
        <v>0</v>
      </c>
      <c r="P165">
        <v>3</v>
      </c>
    </row>
    <row r="166" spans="1:16" ht="30" x14ac:dyDescent="0.25">
      <c r="A166" s="30" t="s">
        <v>49</v>
      </c>
      <c r="B166" s="37"/>
      <c r="E166" s="32" t="s">
        <v>309</v>
      </c>
      <c r="J166" s="38"/>
    </row>
    <row r="167" spans="1:16" ht="30" x14ac:dyDescent="0.25">
      <c r="A167" s="30" t="s">
        <v>51</v>
      </c>
      <c r="B167" s="37"/>
      <c r="E167" s="39" t="s">
        <v>310</v>
      </c>
      <c r="J167" s="38"/>
    </row>
    <row r="168" spans="1:16" x14ac:dyDescent="0.25">
      <c r="A168" s="30" t="s">
        <v>44</v>
      </c>
      <c r="B168" s="30">
        <v>52</v>
      </c>
      <c r="C168" s="31" t="s">
        <v>311</v>
      </c>
      <c r="D168" s="30" t="s">
        <v>46</v>
      </c>
      <c r="E168" s="32" t="s">
        <v>312</v>
      </c>
      <c r="F168" s="33" t="s">
        <v>48</v>
      </c>
      <c r="G168" s="34">
        <v>1</v>
      </c>
      <c r="H168" s="35">
        <v>0</v>
      </c>
      <c r="I168" s="35">
        <f>ROUND(G168*H168,P4)</f>
        <v>0</v>
      </c>
      <c r="J168" s="30"/>
      <c r="O168" s="36">
        <f>I168*0.21</f>
        <v>0</v>
      </c>
      <c r="P168">
        <v>3</v>
      </c>
    </row>
    <row r="169" spans="1:16" x14ac:dyDescent="0.25">
      <c r="A169" s="30" t="s">
        <v>49</v>
      </c>
      <c r="B169" s="37"/>
      <c r="E169" s="32" t="s">
        <v>313</v>
      </c>
      <c r="J169" s="38"/>
    </row>
    <row r="170" spans="1:16" ht="30" x14ac:dyDescent="0.25">
      <c r="A170" s="30" t="s">
        <v>51</v>
      </c>
      <c r="B170" s="37"/>
      <c r="E170" s="39" t="s">
        <v>52</v>
      </c>
      <c r="J170" s="38"/>
    </row>
    <row r="171" spans="1:16" x14ac:dyDescent="0.25">
      <c r="A171" s="30" t="s">
        <v>44</v>
      </c>
      <c r="B171" s="30">
        <v>53</v>
      </c>
      <c r="C171" s="31" t="s">
        <v>314</v>
      </c>
      <c r="D171" s="30" t="s">
        <v>46</v>
      </c>
      <c r="E171" s="32" t="s">
        <v>315</v>
      </c>
      <c r="F171" s="33" t="s">
        <v>145</v>
      </c>
      <c r="G171" s="34">
        <v>235.55</v>
      </c>
      <c r="H171" s="35">
        <v>0</v>
      </c>
      <c r="I171" s="35">
        <f>ROUND(G171*H171,P4)</f>
        <v>0</v>
      </c>
      <c r="J171" s="33" t="s">
        <v>58</v>
      </c>
      <c r="O171" s="36">
        <f>I171*0.21</f>
        <v>0</v>
      </c>
      <c r="P171">
        <v>3</v>
      </c>
    </row>
    <row r="172" spans="1:16" ht="45" x14ac:dyDescent="0.25">
      <c r="A172" s="30" t="s">
        <v>49</v>
      </c>
      <c r="B172" s="37"/>
      <c r="E172" s="32" t="s">
        <v>316</v>
      </c>
      <c r="J172" s="38"/>
    </row>
    <row r="173" spans="1:16" ht="30" x14ac:dyDescent="0.25">
      <c r="A173" s="30" t="s">
        <v>51</v>
      </c>
      <c r="B173" s="37"/>
      <c r="E173" s="39" t="s">
        <v>317</v>
      </c>
      <c r="J173" s="38"/>
    </row>
    <row r="174" spans="1:16" x14ac:dyDescent="0.25">
      <c r="A174" s="30" t="s">
        <v>44</v>
      </c>
      <c r="B174" s="30">
        <v>54</v>
      </c>
      <c r="C174" s="31" t="s">
        <v>318</v>
      </c>
      <c r="D174" s="30" t="s">
        <v>46</v>
      </c>
      <c r="E174" s="32" t="s">
        <v>319</v>
      </c>
      <c r="F174" s="33" t="s">
        <v>145</v>
      </c>
      <c r="G174" s="34">
        <v>2485.0100000000002</v>
      </c>
      <c r="H174" s="35">
        <v>0</v>
      </c>
      <c r="I174" s="35">
        <f>ROUND(G174*H174,P4)</f>
        <v>0</v>
      </c>
      <c r="J174" s="33" t="s">
        <v>58</v>
      </c>
      <c r="O174" s="36">
        <f>I174*0.21</f>
        <v>0</v>
      </c>
      <c r="P174">
        <v>3</v>
      </c>
    </row>
    <row r="175" spans="1:16" ht="60" x14ac:dyDescent="0.25">
      <c r="A175" s="30" t="s">
        <v>49</v>
      </c>
      <c r="B175" s="37"/>
      <c r="E175" s="32" t="s">
        <v>320</v>
      </c>
      <c r="J175" s="38"/>
    </row>
    <row r="176" spans="1:16" ht="30" x14ac:dyDescent="0.25">
      <c r="A176" s="30" t="s">
        <v>51</v>
      </c>
      <c r="B176" s="37"/>
      <c r="E176" s="39" t="s">
        <v>155</v>
      </c>
      <c r="J176" s="38"/>
    </row>
    <row r="177" spans="1:16" x14ac:dyDescent="0.25">
      <c r="A177" s="30" t="s">
        <v>44</v>
      </c>
      <c r="B177" s="30">
        <v>55</v>
      </c>
      <c r="C177" s="31" t="s">
        <v>321</v>
      </c>
      <c r="D177" s="30" t="s">
        <v>46</v>
      </c>
      <c r="E177" s="32" t="s">
        <v>322</v>
      </c>
      <c r="F177" s="33" t="s">
        <v>109</v>
      </c>
      <c r="G177" s="34">
        <v>18.687000000000001</v>
      </c>
      <c r="H177" s="35">
        <v>0</v>
      </c>
      <c r="I177" s="35">
        <f>ROUND(G177*H177,P4)</f>
        <v>0</v>
      </c>
      <c r="J177" s="33" t="s">
        <v>58</v>
      </c>
      <c r="O177" s="36">
        <f>I177*0.21</f>
        <v>0</v>
      </c>
      <c r="P177">
        <v>3</v>
      </c>
    </row>
    <row r="178" spans="1:16" ht="45" x14ac:dyDescent="0.25">
      <c r="A178" s="30" t="s">
        <v>49</v>
      </c>
      <c r="B178" s="37"/>
      <c r="E178" s="32" t="s">
        <v>323</v>
      </c>
      <c r="J178" s="38"/>
    </row>
    <row r="179" spans="1:16" ht="30" x14ac:dyDescent="0.25">
      <c r="A179" s="30" t="s">
        <v>51</v>
      </c>
      <c r="B179" s="37"/>
      <c r="E179" s="39" t="s">
        <v>324</v>
      </c>
      <c r="J179" s="38"/>
    </row>
    <row r="180" spans="1:16" x14ac:dyDescent="0.25">
      <c r="A180" s="30" t="s">
        <v>44</v>
      </c>
      <c r="B180" s="30">
        <v>56</v>
      </c>
      <c r="C180" s="31" t="s">
        <v>325</v>
      </c>
      <c r="D180" s="30" t="s">
        <v>46</v>
      </c>
      <c r="E180" s="32" t="s">
        <v>326</v>
      </c>
      <c r="F180" s="33" t="s">
        <v>145</v>
      </c>
      <c r="G180" s="34">
        <v>19.739999999999998</v>
      </c>
      <c r="H180" s="35">
        <v>0</v>
      </c>
      <c r="I180" s="35">
        <f>ROUND(G180*H180,P4)</f>
        <v>0</v>
      </c>
      <c r="J180" s="33" t="s">
        <v>58</v>
      </c>
      <c r="O180" s="36">
        <f>I180*0.21</f>
        <v>0</v>
      </c>
      <c r="P180">
        <v>3</v>
      </c>
    </row>
    <row r="181" spans="1:16" x14ac:dyDescent="0.25">
      <c r="A181" s="30" t="s">
        <v>49</v>
      </c>
      <c r="B181" s="37"/>
      <c r="E181" s="32" t="s">
        <v>327</v>
      </c>
      <c r="J181" s="38"/>
    </row>
    <row r="182" spans="1:16" ht="30" x14ac:dyDescent="0.25">
      <c r="A182" s="30" t="s">
        <v>51</v>
      </c>
      <c r="B182" s="37"/>
      <c r="E182" s="39" t="s">
        <v>328</v>
      </c>
      <c r="J182" s="38"/>
    </row>
    <row r="183" spans="1:16" x14ac:dyDescent="0.25">
      <c r="A183" s="30" t="s">
        <v>44</v>
      </c>
      <c r="B183" s="30">
        <v>57</v>
      </c>
      <c r="C183" s="31" t="s">
        <v>329</v>
      </c>
      <c r="D183" s="30" t="s">
        <v>46</v>
      </c>
      <c r="E183" s="32" t="s">
        <v>330</v>
      </c>
      <c r="F183" s="33" t="s">
        <v>76</v>
      </c>
      <c r="G183" s="34">
        <v>11</v>
      </c>
      <c r="H183" s="35">
        <v>0</v>
      </c>
      <c r="I183" s="35">
        <f>ROUND(G183*H183,P4)</f>
        <v>0</v>
      </c>
      <c r="J183" s="33" t="s">
        <v>58</v>
      </c>
      <c r="O183" s="36">
        <f>I183*0.21</f>
        <v>0</v>
      </c>
      <c r="P183">
        <v>3</v>
      </c>
    </row>
    <row r="184" spans="1:16" x14ac:dyDescent="0.25">
      <c r="A184" s="30" t="s">
        <v>49</v>
      </c>
      <c r="B184" s="37"/>
      <c r="E184" s="32" t="s">
        <v>331</v>
      </c>
      <c r="J184" s="38"/>
    </row>
    <row r="185" spans="1:16" ht="30" x14ac:dyDescent="0.25">
      <c r="A185" s="30" t="s">
        <v>51</v>
      </c>
      <c r="B185" s="41"/>
      <c r="C185" s="42"/>
      <c r="D185" s="42"/>
      <c r="E185" s="39" t="s">
        <v>332</v>
      </c>
      <c r="F185" s="42"/>
      <c r="G185" s="42"/>
      <c r="H185" s="42"/>
      <c r="I185" s="42"/>
      <c r="J18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5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7.285156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23</v>
      </c>
      <c r="F2" s="3"/>
      <c r="G2" s="3"/>
      <c r="H2" s="3"/>
      <c r="I2" s="3"/>
      <c r="J2" s="15"/>
    </row>
    <row r="3" spans="1:16" x14ac:dyDescent="0.25">
      <c r="A3" s="3" t="s">
        <v>24</v>
      </c>
      <c r="B3" s="16" t="s">
        <v>25</v>
      </c>
      <c r="C3" s="46" t="s">
        <v>26</v>
      </c>
      <c r="D3" s="47"/>
      <c r="E3" s="17" t="s">
        <v>27</v>
      </c>
      <c r="F3" s="3"/>
      <c r="G3" s="3"/>
      <c r="H3" s="18" t="s">
        <v>15</v>
      </c>
      <c r="I3" s="19">
        <f>SUMIFS(I8:I25,A8:A25,"SD")</f>
        <v>0</v>
      </c>
      <c r="J3" s="15"/>
      <c r="O3">
        <v>0</v>
      </c>
      <c r="P3">
        <v>2</v>
      </c>
    </row>
    <row r="4" spans="1:16" x14ac:dyDescent="0.25">
      <c r="A4" s="3" t="s">
        <v>28</v>
      </c>
      <c r="B4" s="16" t="s">
        <v>29</v>
      </c>
      <c r="C4" s="46" t="s">
        <v>15</v>
      </c>
      <c r="D4" s="47"/>
      <c r="E4" s="17" t="s">
        <v>16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30</v>
      </c>
      <c r="B5" s="49" t="s">
        <v>31</v>
      </c>
      <c r="C5" s="50" t="s">
        <v>32</v>
      </c>
      <c r="D5" s="50" t="s">
        <v>33</v>
      </c>
      <c r="E5" s="50" t="s">
        <v>34</v>
      </c>
      <c r="F5" s="50" t="s">
        <v>35</v>
      </c>
      <c r="G5" s="50" t="s">
        <v>36</v>
      </c>
      <c r="H5" s="50" t="s">
        <v>37</v>
      </c>
      <c r="I5" s="50"/>
      <c r="J5" s="51" t="s">
        <v>38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39</v>
      </c>
      <c r="I6" s="7" t="s">
        <v>40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41</v>
      </c>
      <c r="B8" s="25"/>
      <c r="C8" s="26" t="s">
        <v>42</v>
      </c>
      <c r="D8" s="27"/>
      <c r="E8" s="24" t="s">
        <v>43</v>
      </c>
      <c r="F8" s="27"/>
      <c r="G8" s="27"/>
      <c r="H8" s="27"/>
      <c r="I8" s="28">
        <f>SUMIFS(I9:I14,A9:A14,"P")</f>
        <v>0</v>
      </c>
      <c r="J8" s="29"/>
    </row>
    <row r="9" spans="1:16" x14ac:dyDescent="0.25">
      <c r="A9" s="30" t="s">
        <v>44</v>
      </c>
      <c r="B9" s="30">
        <v>1</v>
      </c>
      <c r="C9" s="31" t="s">
        <v>335</v>
      </c>
      <c r="D9" s="30" t="s">
        <v>46</v>
      </c>
      <c r="E9" s="32" t="s">
        <v>336</v>
      </c>
      <c r="F9" s="33" t="s">
        <v>48</v>
      </c>
      <c r="G9" s="34">
        <v>1</v>
      </c>
      <c r="H9" s="35">
        <v>0</v>
      </c>
      <c r="I9" s="35">
        <f>ROUND(G9*H9,P4)</f>
        <v>0</v>
      </c>
      <c r="J9" s="33" t="s">
        <v>58</v>
      </c>
      <c r="O9" s="36">
        <f>I9*0.21</f>
        <v>0</v>
      </c>
      <c r="P9">
        <v>3</v>
      </c>
    </row>
    <row r="10" spans="1:16" ht="150" x14ac:dyDescent="0.25">
      <c r="A10" s="30" t="s">
        <v>49</v>
      </c>
      <c r="B10" s="37"/>
      <c r="E10" s="32" t="s">
        <v>337</v>
      </c>
      <c r="J10" s="38"/>
    </row>
    <row r="11" spans="1:16" ht="30" x14ac:dyDescent="0.25">
      <c r="A11" s="30" t="s">
        <v>51</v>
      </c>
      <c r="B11" s="37"/>
      <c r="E11" s="39" t="s">
        <v>52</v>
      </c>
      <c r="J11" s="38"/>
    </row>
    <row r="12" spans="1:16" x14ac:dyDescent="0.25">
      <c r="A12" s="30" t="s">
        <v>44</v>
      </c>
      <c r="B12" s="30">
        <v>2</v>
      </c>
      <c r="C12" s="31" t="s">
        <v>62</v>
      </c>
      <c r="D12" s="30" t="s">
        <v>173</v>
      </c>
      <c r="E12" s="32" t="s">
        <v>338</v>
      </c>
      <c r="F12" s="33" t="s">
        <v>48</v>
      </c>
      <c r="G12" s="34">
        <v>2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x14ac:dyDescent="0.25">
      <c r="A13" s="30" t="s">
        <v>49</v>
      </c>
      <c r="B13" s="37"/>
      <c r="E13" s="40"/>
      <c r="J13" s="38"/>
    </row>
    <row r="14" spans="1:16" ht="30" x14ac:dyDescent="0.25">
      <c r="A14" s="30" t="s">
        <v>51</v>
      </c>
      <c r="B14" s="37"/>
      <c r="E14" s="39" t="s">
        <v>339</v>
      </c>
      <c r="J14" s="38"/>
    </row>
    <row r="15" spans="1:16" x14ac:dyDescent="0.25">
      <c r="A15" s="24" t="s">
        <v>41</v>
      </c>
      <c r="B15" s="25"/>
      <c r="C15" s="26" t="s">
        <v>112</v>
      </c>
      <c r="D15" s="27"/>
      <c r="E15" s="24" t="s">
        <v>113</v>
      </c>
      <c r="F15" s="27"/>
      <c r="G15" s="27"/>
      <c r="H15" s="27"/>
      <c r="I15" s="28">
        <f>SUMIFS(I16:I18,A16:A18,"P")</f>
        <v>0</v>
      </c>
      <c r="J15" s="29"/>
    </row>
    <row r="16" spans="1:16" x14ac:dyDescent="0.25">
      <c r="A16" s="30" t="s">
        <v>44</v>
      </c>
      <c r="B16" s="30">
        <v>3</v>
      </c>
      <c r="C16" s="31" t="s">
        <v>148</v>
      </c>
      <c r="D16" s="30" t="s">
        <v>46</v>
      </c>
      <c r="E16" s="32" t="s">
        <v>149</v>
      </c>
      <c r="F16" s="33" t="s">
        <v>109</v>
      </c>
      <c r="G16" s="34">
        <v>433</v>
      </c>
      <c r="H16" s="35">
        <v>0</v>
      </c>
      <c r="I16" s="35">
        <f>ROUND(G16*H16,P4)</f>
        <v>0</v>
      </c>
      <c r="J16" s="33" t="s">
        <v>58</v>
      </c>
      <c r="O16" s="36">
        <f>I16*0.21</f>
        <v>0</v>
      </c>
      <c r="P16">
        <v>3</v>
      </c>
    </row>
    <row r="17" spans="1:16" ht="60" x14ac:dyDescent="0.25">
      <c r="A17" s="30" t="s">
        <v>49</v>
      </c>
      <c r="B17" s="37"/>
      <c r="E17" s="32" t="s">
        <v>340</v>
      </c>
      <c r="J17" s="38"/>
    </row>
    <row r="18" spans="1:16" ht="30" x14ac:dyDescent="0.25">
      <c r="A18" s="30" t="s">
        <v>51</v>
      </c>
      <c r="B18" s="37"/>
      <c r="E18" s="39" t="s">
        <v>341</v>
      </c>
      <c r="J18" s="38"/>
    </row>
    <row r="19" spans="1:16" x14ac:dyDescent="0.25">
      <c r="A19" s="24" t="s">
        <v>41</v>
      </c>
      <c r="B19" s="25"/>
      <c r="C19" s="26" t="s">
        <v>215</v>
      </c>
      <c r="D19" s="27"/>
      <c r="E19" s="24" t="s">
        <v>216</v>
      </c>
      <c r="F19" s="27"/>
      <c r="G19" s="27"/>
      <c r="H19" s="27"/>
      <c r="I19" s="28">
        <f>SUMIFS(I20:I25,A20:A25,"P")</f>
        <v>0</v>
      </c>
      <c r="J19" s="29"/>
    </row>
    <row r="20" spans="1:16" x14ac:dyDescent="0.25">
      <c r="A20" s="30" t="s">
        <v>44</v>
      </c>
      <c r="B20" s="30">
        <v>4</v>
      </c>
      <c r="C20" s="31" t="s">
        <v>250</v>
      </c>
      <c r="D20" s="30" t="s">
        <v>46</v>
      </c>
      <c r="E20" s="32" t="s">
        <v>251</v>
      </c>
      <c r="F20" s="33" t="s">
        <v>116</v>
      </c>
      <c r="G20" s="34">
        <v>8660</v>
      </c>
      <c r="H20" s="35">
        <v>0</v>
      </c>
      <c r="I20" s="35">
        <f>ROUND(G20*H20,P4)</f>
        <v>0</v>
      </c>
      <c r="J20" s="33" t="s">
        <v>58</v>
      </c>
      <c r="O20" s="36">
        <f>I20*0.21</f>
        <v>0</v>
      </c>
      <c r="P20">
        <v>3</v>
      </c>
    </row>
    <row r="21" spans="1:16" x14ac:dyDescent="0.25">
      <c r="A21" s="30" t="s">
        <v>49</v>
      </c>
      <c r="B21" s="37"/>
      <c r="E21" s="32" t="s">
        <v>342</v>
      </c>
      <c r="J21" s="38"/>
    </row>
    <row r="22" spans="1:16" ht="30" x14ac:dyDescent="0.25">
      <c r="A22" s="30" t="s">
        <v>51</v>
      </c>
      <c r="B22" s="37"/>
      <c r="E22" s="39" t="s">
        <v>343</v>
      </c>
      <c r="J22" s="38"/>
    </row>
    <row r="23" spans="1:16" ht="30" x14ac:dyDescent="0.25">
      <c r="A23" s="30" t="s">
        <v>44</v>
      </c>
      <c r="B23" s="30">
        <v>5</v>
      </c>
      <c r="C23" s="31" t="s">
        <v>344</v>
      </c>
      <c r="D23" s="30" t="s">
        <v>46</v>
      </c>
      <c r="E23" s="32" t="s">
        <v>345</v>
      </c>
      <c r="F23" s="33" t="s">
        <v>116</v>
      </c>
      <c r="G23" s="34">
        <v>8660</v>
      </c>
      <c r="H23" s="35">
        <v>0</v>
      </c>
      <c r="I23" s="35">
        <f>ROUND(G23*H23,P4)</f>
        <v>0</v>
      </c>
      <c r="J23" s="33" t="s">
        <v>58</v>
      </c>
      <c r="O23" s="36">
        <f>I23*0.21</f>
        <v>0</v>
      </c>
      <c r="P23">
        <v>3</v>
      </c>
    </row>
    <row r="24" spans="1:16" ht="30" x14ac:dyDescent="0.25">
      <c r="A24" s="30" t="s">
        <v>49</v>
      </c>
      <c r="B24" s="37"/>
      <c r="E24" s="32" t="s">
        <v>346</v>
      </c>
      <c r="J24" s="38"/>
    </row>
    <row r="25" spans="1:16" ht="30" x14ac:dyDescent="0.25">
      <c r="A25" s="30" t="s">
        <v>51</v>
      </c>
      <c r="B25" s="41"/>
      <c r="C25" s="42"/>
      <c r="D25" s="42"/>
      <c r="E25" s="39" t="s">
        <v>343</v>
      </c>
      <c r="F25" s="42"/>
      <c r="G25" s="42"/>
      <c r="H25" s="42"/>
      <c r="I25" s="42"/>
      <c r="J2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44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7.285156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23</v>
      </c>
      <c r="F2" s="3"/>
      <c r="G2" s="3"/>
      <c r="H2" s="3"/>
      <c r="I2" s="3"/>
      <c r="J2" s="15"/>
    </row>
    <row r="3" spans="1:16" x14ac:dyDescent="0.25">
      <c r="A3" s="3" t="s">
        <v>24</v>
      </c>
      <c r="B3" s="16" t="s">
        <v>25</v>
      </c>
      <c r="C3" s="46" t="s">
        <v>26</v>
      </c>
      <c r="D3" s="47"/>
      <c r="E3" s="17" t="s">
        <v>27</v>
      </c>
      <c r="F3" s="3"/>
      <c r="G3" s="3"/>
      <c r="H3" s="18" t="s">
        <v>17</v>
      </c>
      <c r="I3" s="19">
        <f>SUMIFS(I8:I44,A8:A44,"SD")</f>
        <v>0</v>
      </c>
      <c r="J3" s="15"/>
      <c r="O3">
        <v>0</v>
      </c>
      <c r="P3">
        <v>2</v>
      </c>
    </row>
    <row r="4" spans="1:16" x14ac:dyDescent="0.25">
      <c r="A4" s="3" t="s">
        <v>28</v>
      </c>
      <c r="B4" s="16" t="s">
        <v>29</v>
      </c>
      <c r="C4" s="46" t="s">
        <v>17</v>
      </c>
      <c r="D4" s="47"/>
      <c r="E4" s="17" t="s">
        <v>18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30</v>
      </c>
      <c r="B5" s="49" t="s">
        <v>31</v>
      </c>
      <c r="C5" s="50" t="s">
        <v>32</v>
      </c>
      <c r="D5" s="50" t="s">
        <v>33</v>
      </c>
      <c r="E5" s="50" t="s">
        <v>34</v>
      </c>
      <c r="F5" s="50" t="s">
        <v>35</v>
      </c>
      <c r="G5" s="50" t="s">
        <v>36</v>
      </c>
      <c r="H5" s="50" t="s">
        <v>37</v>
      </c>
      <c r="I5" s="50"/>
      <c r="J5" s="51" t="s">
        <v>38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39</v>
      </c>
      <c r="I6" s="7" t="s">
        <v>40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41</v>
      </c>
      <c r="B8" s="25"/>
      <c r="C8" s="26" t="s">
        <v>298</v>
      </c>
      <c r="D8" s="27"/>
      <c r="E8" s="24" t="s">
        <v>299</v>
      </c>
      <c r="F8" s="27"/>
      <c r="G8" s="27"/>
      <c r="H8" s="27"/>
      <c r="I8" s="28">
        <f>SUMIFS(I9:I44,A9:A44,"P")</f>
        <v>0</v>
      </c>
      <c r="J8" s="29"/>
    </row>
    <row r="9" spans="1:16" x14ac:dyDescent="0.25">
      <c r="A9" s="30" t="s">
        <v>44</v>
      </c>
      <c r="B9" s="30">
        <v>1</v>
      </c>
      <c r="C9" s="31" t="s">
        <v>347</v>
      </c>
      <c r="D9" s="30" t="s">
        <v>348</v>
      </c>
      <c r="E9" s="32" t="s">
        <v>349</v>
      </c>
      <c r="F9" s="33" t="s">
        <v>76</v>
      </c>
      <c r="G9" s="34">
        <v>1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25">
      <c r="A10" s="30" t="s">
        <v>49</v>
      </c>
      <c r="B10" s="37"/>
      <c r="E10" s="40"/>
      <c r="J10" s="38"/>
    </row>
    <row r="11" spans="1:16" ht="30" x14ac:dyDescent="0.25">
      <c r="A11" s="30" t="s">
        <v>51</v>
      </c>
      <c r="B11" s="37"/>
      <c r="E11" s="39" t="s">
        <v>52</v>
      </c>
      <c r="J11" s="38"/>
    </row>
    <row r="12" spans="1:16" x14ac:dyDescent="0.25">
      <c r="A12" s="30" t="s">
        <v>44</v>
      </c>
      <c r="B12" s="30">
        <v>2</v>
      </c>
      <c r="C12" s="31" t="s">
        <v>350</v>
      </c>
      <c r="D12" s="30" t="s">
        <v>46</v>
      </c>
      <c r="E12" s="32" t="s">
        <v>351</v>
      </c>
      <c r="F12" s="33" t="s">
        <v>76</v>
      </c>
      <c r="G12" s="34">
        <v>3</v>
      </c>
      <c r="H12" s="35">
        <v>0</v>
      </c>
      <c r="I12" s="35">
        <f>ROUND(G12*H12,P4)</f>
        <v>0</v>
      </c>
      <c r="J12" s="33" t="s">
        <v>58</v>
      </c>
      <c r="O12" s="36">
        <f>I12*0.21</f>
        <v>0</v>
      </c>
      <c r="P12">
        <v>3</v>
      </c>
    </row>
    <row r="13" spans="1:16" x14ac:dyDescent="0.25">
      <c r="A13" s="30" t="s">
        <v>49</v>
      </c>
      <c r="B13" s="37"/>
      <c r="E13" s="32" t="s">
        <v>290</v>
      </c>
      <c r="J13" s="38"/>
    </row>
    <row r="14" spans="1:16" ht="30" x14ac:dyDescent="0.25">
      <c r="A14" s="30" t="s">
        <v>51</v>
      </c>
      <c r="B14" s="37"/>
      <c r="E14" s="39" t="s">
        <v>352</v>
      </c>
      <c r="J14" s="38"/>
    </row>
    <row r="15" spans="1:16" ht="30" x14ac:dyDescent="0.25">
      <c r="A15" s="30" t="s">
        <v>44</v>
      </c>
      <c r="B15" s="30">
        <v>3</v>
      </c>
      <c r="C15" s="31" t="s">
        <v>353</v>
      </c>
      <c r="D15" s="30" t="s">
        <v>46</v>
      </c>
      <c r="E15" s="32" t="s">
        <v>354</v>
      </c>
      <c r="F15" s="33" t="s">
        <v>76</v>
      </c>
      <c r="G15" s="34">
        <v>64</v>
      </c>
      <c r="H15" s="35">
        <v>0</v>
      </c>
      <c r="I15" s="35">
        <f>ROUND(G15*H15,P4)</f>
        <v>0</v>
      </c>
      <c r="J15" s="33" t="s">
        <v>58</v>
      </c>
      <c r="O15" s="36">
        <f>I15*0.21</f>
        <v>0</v>
      </c>
      <c r="P15">
        <v>3</v>
      </c>
    </row>
    <row r="16" spans="1:16" x14ac:dyDescent="0.25">
      <c r="A16" s="30" t="s">
        <v>49</v>
      </c>
      <c r="B16" s="37"/>
      <c r="E16" s="32" t="s">
        <v>290</v>
      </c>
      <c r="J16" s="38"/>
    </row>
    <row r="17" spans="1:16" ht="30" x14ac:dyDescent="0.25">
      <c r="A17" s="30" t="s">
        <v>51</v>
      </c>
      <c r="B17" s="37"/>
      <c r="E17" s="39" t="s">
        <v>355</v>
      </c>
      <c r="J17" s="38"/>
    </row>
    <row r="18" spans="1:16" ht="30" x14ac:dyDescent="0.25">
      <c r="A18" s="30" t="s">
        <v>44</v>
      </c>
      <c r="B18" s="30">
        <v>4</v>
      </c>
      <c r="C18" s="31" t="s">
        <v>356</v>
      </c>
      <c r="D18" s="30" t="s">
        <v>46</v>
      </c>
      <c r="E18" s="32" t="s">
        <v>357</v>
      </c>
      <c r="F18" s="33" t="s">
        <v>76</v>
      </c>
      <c r="G18" s="34">
        <v>44</v>
      </c>
      <c r="H18" s="35">
        <v>0</v>
      </c>
      <c r="I18" s="35">
        <f>ROUND(G18*H18,P4)</f>
        <v>0</v>
      </c>
      <c r="J18" s="33" t="s">
        <v>58</v>
      </c>
      <c r="O18" s="36">
        <f>I18*0.21</f>
        <v>0</v>
      </c>
      <c r="P18">
        <v>3</v>
      </c>
    </row>
    <row r="19" spans="1:16" x14ac:dyDescent="0.25">
      <c r="A19" s="30" t="s">
        <v>49</v>
      </c>
      <c r="B19" s="37"/>
      <c r="E19" s="40" t="s">
        <v>46</v>
      </c>
      <c r="J19" s="38"/>
    </row>
    <row r="20" spans="1:16" ht="30" x14ac:dyDescent="0.25">
      <c r="A20" s="30" t="s">
        <v>51</v>
      </c>
      <c r="B20" s="37"/>
      <c r="E20" s="39" t="s">
        <v>65</v>
      </c>
      <c r="J20" s="38"/>
    </row>
    <row r="21" spans="1:16" x14ac:dyDescent="0.25">
      <c r="A21" s="30" t="s">
        <v>44</v>
      </c>
      <c r="B21" s="30">
        <v>5</v>
      </c>
      <c r="C21" s="31" t="s">
        <v>358</v>
      </c>
      <c r="D21" s="30" t="s">
        <v>46</v>
      </c>
      <c r="E21" s="32" t="s">
        <v>359</v>
      </c>
      <c r="F21" s="33" t="s">
        <v>76</v>
      </c>
      <c r="G21" s="34">
        <v>2</v>
      </c>
      <c r="H21" s="35">
        <v>0</v>
      </c>
      <c r="I21" s="35">
        <f>ROUND(G21*H21,P4)</f>
        <v>0</v>
      </c>
      <c r="J21" s="33" t="s">
        <v>58</v>
      </c>
      <c r="O21" s="36">
        <f>I21*0.21</f>
        <v>0</v>
      </c>
      <c r="P21">
        <v>3</v>
      </c>
    </row>
    <row r="22" spans="1:16" ht="30" x14ac:dyDescent="0.25">
      <c r="A22" s="30" t="s">
        <v>49</v>
      </c>
      <c r="B22" s="37"/>
      <c r="E22" s="32" t="s">
        <v>360</v>
      </c>
      <c r="J22" s="38"/>
    </row>
    <row r="23" spans="1:16" ht="30" x14ac:dyDescent="0.25">
      <c r="A23" s="30" t="s">
        <v>51</v>
      </c>
      <c r="B23" s="37"/>
      <c r="E23" s="39" t="s">
        <v>339</v>
      </c>
      <c r="J23" s="38"/>
    </row>
    <row r="24" spans="1:16" ht="30" x14ac:dyDescent="0.25">
      <c r="A24" s="30" t="s">
        <v>44</v>
      </c>
      <c r="B24" s="30">
        <v>6</v>
      </c>
      <c r="C24" s="31" t="s">
        <v>361</v>
      </c>
      <c r="D24" s="30" t="s">
        <v>46</v>
      </c>
      <c r="E24" s="32" t="s">
        <v>362</v>
      </c>
      <c r="F24" s="33" t="s">
        <v>76</v>
      </c>
      <c r="G24" s="34">
        <v>53</v>
      </c>
      <c r="H24" s="35">
        <v>0</v>
      </c>
      <c r="I24" s="35">
        <f>ROUND(G24*H24,P4)</f>
        <v>0</v>
      </c>
      <c r="J24" s="33" t="s">
        <v>58</v>
      </c>
      <c r="O24" s="36">
        <f>I24*0.21</f>
        <v>0</v>
      </c>
      <c r="P24">
        <v>3</v>
      </c>
    </row>
    <row r="25" spans="1:16" x14ac:dyDescent="0.25">
      <c r="A25" s="30" t="s">
        <v>49</v>
      </c>
      <c r="B25" s="37"/>
      <c r="E25" s="32" t="s">
        <v>290</v>
      </c>
      <c r="J25" s="38"/>
    </row>
    <row r="26" spans="1:16" ht="30" x14ac:dyDescent="0.25">
      <c r="A26" s="30" t="s">
        <v>51</v>
      </c>
      <c r="B26" s="37"/>
      <c r="E26" s="39" t="s">
        <v>363</v>
      </c>
      <c r="J26" s="38"/>
    </row>
    <row r="27" spans="1:16" x14ac:dyDescent="0.25">
      <c r="A27" s="30" t="s">
        <v>44</v>
      </c>
      <c r="B27" s="30">
        <v>7</v>
      </c>
      <c r="C27" s="31" t="s">
        <v>364</v>
      </c>
      <c r="D27" s="30" t="s">
        <v>46</v>
      </c>
      <c r="E27" s="32" t="s">
        <v>365</v>
      </c>
      <c r="F27" s="33" t="s">
        <v>76</v>
      </c>
      <c r="G27" s="34">
        <v>30</v>
      </c>
      <c r="H27" s="35">
        <v>0</v>
      </c>
      <c r="I27" s="35">
        <f>ROUND(G27*H27,P4)</f>
        <v>0</v>
      </c>
      <c r="J27" s="33" t="s">
        <v>58</v>
      </c>
      <c r="O27" s="36">
        <f>I27*0.21</f>
        <v>0</v>
      </c>
      <c r="P27">
        <v>3</v>
      </c>
    </row>
    <row r="28" spans="1:16" x14ac:dyDescent="0.25">
      <c r="A28" s="30" t="s">
        <v>49</v>
      </c>
      <c r="B28" s="37"/>
      <c r="E28" s="32" t="s">
        <v>366</v>
      </c>
      <c r="J28" s="38"/>
    </row>
    <row r="29" spans="1:16" ht="30" x14ac:dyDescent="0.25">
      <c r="A29" s="30" t="s">
        <v>51</v>
      </c>
      <c r="B29" s="37"/>
      <c r="E29" s="39" t="s">
        <v>367</v>
      </c>
      <c r="J29" s="38"/>
    </row>
    <row r="30" spans="1:16" ht="30" x14ac:dyDescent="0.25">
      <c r="A30" s="30" t="s">
        <v>44</v>
      </c>
      <c r="B30" s="30">
        <v>8</v>
      </c>
      <c r="C30" s="31" t="s">
        <v>368</v>
      </c>
      <c r="D30" s="30" t="s">
        <v>46</v>
      </c>
      <c r="E30" s="32" t="s">
        <v>369</v>
      </c>
      <c r="F30" s="33" t="s">
        <v>116</v>
      </c>
      <c r="G30" s="34">
        <v>277.81</v>
      </c>
      <c r="H30" s="35">
        <v>0</v>
      </c>
      <c r="I30" s="35">
        <f>ROUND(G30*H30,P4)</f>
        <v>0</v>
      </c>
      <c r="J30" s="33" t="s">
        <v>58</v>
      </c>
      <c r="O30" s="36">
        <f>I30*0.21</f>
        <v>0</v>
      </c>
      <c r="P30">
        <v>3</v>
      </c>
    </row>
    <row r="31" spans="1:16" x14ac:dyDescent="0.25">
      <c r="A31" s="30" t="s">
        <v>49</v>
      </c>
      <c r="B31" s="37"/>
      <c r="E31" s="32" t="s">
        <v>202</v>
      </c>
      <c r="J31" s="38"/>
    </row>
    <row r="32" spans="1:16" ht="150" x14ac:dyDescent="0.25">
      <c r="A32" s="30" t="s">
        <v>51</v>
      </c>
      <c r="B32" s="37"/>
      <c r="E32" s="39" t="s">
        <v>370</v>
      </c>
      <c r="J32" s="38"/>
    </row>
    <row r="33" spans="1:16" ht="30" x14ac:dyDescent="0.25">
      <c r="A33" s="30" t="s">
        <v>44</v>
      </c>
      <c r="B33" s="30">
        <v>9</v>
      </c>
      <c r="C33" s="31" t="s">
        <v>371</v>
      </c>
      <c r="D33" s="30" t="s">
        <v>46</v>
      </c>
      <c r="E33" s="32" t="s">
        <v>372</v>
      </c>
      <c r="F33" s="33" t="s">
        <v>116</v>
      </c>
      <c r="G33" s="34">
        <v>120.41</v>
      </c>
      <c r="H33" s="35">
        <v>0</v>
      </c>
      <c r="I33" s="35">
        <f>ROUND(G33*H33,P4)</f>
        <v>0</v>
      </c>
      <c r="J33" s="33" t="s">
        <v>58</v>
      </c>
      <c r="O33" s="36">
        <f>I33*0.21</f>
        <v>0</v>
      </c>
      <c r="P33">
        <v>3</v>
      </c>
    </row>
    <row r="34" spans="1:16" x14ac:dyDescent="0.25">
      <c r="A34" s="30" t="s">
        <v>49</v>
      </c>
      <c r="B34" s="37"/>
      <c r="E34" s="32" t="s">
        <v>202</v>
      </c>
      <c r="J34" s="38"/>
    </row>
    <row r="35" spans="1:16" ht="75" x14ac:dyDescent="0.25">
      <c r="A35" s="30" t="s">
        <v>51</v>
      </c>
      <c r="B35" s="37"/>
      <c r="E35" s="39" t="s">
        <v>373</v>
      </c>
      <c r="J35" s="38"/>
    </row>
    <row r="36" spans="1:16" ht="30" x14ac:dyDescent="0.25">
      <c r="A36" s="30" t="s">
        <v>44</v>
      </c>
      <c r="B36" s="30">
        <v>10</v>
      </c>
      <c r="C36" s="31" t="s">
        <v>374</v>
      </c>
      <c r="D36" s="30" t="s">
        <v>46</v>
      </c>
      <c r="E36" s="32" t="s">
        <v>375</v>
      </c>
      <c r="F36" s="33" t="s">
        <v>116</v>
      </c>
      <c r="G36" s="34">
        <v>157.42500000000001</v>
      </c>
      <c r="H36" s="35">
        <v>0</v>
      </c>
      <c r="I36" s="35">
        <f>ROUND(G36*H36,P4)</f>
        <v>0</v>
      </c>
      <c r="J36" s="33" t="s">
        <v>58</v>
      </c>
      <c r="O36" s="36">
        <f>I36*0.21</f>
        <v>0</v>
      </c>
      <c r="P36">
        <v>3</v>
      </c>
    </row>
    <row r="37" spans="1:16" x14ac:dyDescent="0.25">
      <c r="A37" s="30" t="s">
        <v>49</v>
      </c>
      <c r="B37" s="37"/>
      <c r="E37" s="32" t="s">
        <v>202</v>
      </c>
      <c r="J37" s="38"/>
    </row>
    <row r="38" spans="1:16" ht="90" x14ac:dyDescent="0.25">
      <c r="A38" s="30" t="s">
        <v>51</v>
      </c>
      <c r="B38" s="37"/>
      <c r="E38" s="39" t="s">
        <v>376</v>
      </c>
      <c r="J38" s="38"/>
    </row>
    <row r="39" spans="1:16" ht="30" x14ac:dyDescent="0.25">
      <c r="A39" s="30" t="s">
        <v>44</v>
      </c>
      <c r="B39" s="30">
        <v>11</v>
      </c>
      <c r="C39" s="31" t="s">
        <v>377</v>
      </c>
      <c r="D39" s="30" t="s">
        <v>46</v>
      </c>
      <c r="E39" s="32" t="s">
        <v>378</v>
      </c>
      <c r="F39" s="33" t="s">
        <v>76</v>
      </c>
      <c r="G39" s="34">
        <v>2</v>
      </c>
      <c r="H39" s="35">
        <v>0</v>
      </c>
      <c r="I39" s="35">
        <f>ROUND(G39*H39,P4)</f>
        <v>0</v>
      </c>
      <c r="J39" s="33" t="s">
        <v>58</v>
      </c>
      <c r="O39" s="36">
        <f>I39*0.21</f>
        <v>0</v>
      </c>
      <c r="P39">
        <v>3</v>
      </c>
    </row>
    <row r="40" spans="1:16" x14ac:dyDescent="0.25">
      <c r="A40" s="30" t="s">
        <v>49</v>
      </c>
      <c r="B40" s="37"/>
      <c r="E40" s="32" t="s">
        <v>379</v>
      </c>
      <c r="J40" s="38"/>
    </row>
    <row r="41" spans="1:16" ht="30" x14ac:dyDescent="0.25">
      <c r="A41" s="30" t="s">
        <v>51</v>
      </c>
      <c r="B41" s="37"/>
      <c r="E41" s="39" t="s">
        <v>380</v>
      </c>
      <c r="J41" s="38"/>
    </row>
    <row r="42" spans="1:16" x14ac:dyDescent="0.25">
      <c r="A42" s="30" t="s">
        <v>44</v>
      </c>
      <c r="B42" s="30">
        <v>12</v>
      </c>
      <c r="C42" s="31" t="s">
        <v>381</v>
      </c>
      <c r="D42" s="30"/>
      <c r="E42" s="32" t="s">
        <v>382</v>
      </c>
      <c r="F42" s="33" t="s">
        <v>76</v>
      </c>
      <c r="G42" s="34">
        <v>24</v>
      </c>
      <c r="H42" s="35">
        <v>0</v>
      </c>
      <c r="I42" s="35">
        <f>ROUND(G42*H42,P4)</f>
        <v>0</v>
      </c>
      <c r="J42" s="33" t="s">
        <v>58</v>
      </c>
      <c r="O42" s="36">
        <f>I42*0.21</f>
        <v>0</v>
      </c>
      <c r="P42">
        <v>3</v>
      </c>
    </row>
    <row r="43" spans="1:16" x14ac:dyDescent="0.25">
      <c r="A43" s="30" t="s">
        <v>49</v>
      </c>
      <c r="B43" s="37"/>
      <c r="E43" s="40" t="s">
        <v>46</v>
      </c>
      <c r="J43" s="38"/>
    </row>
    <row r="44" spans="1:16" ht="30" x14ac:dyDescent="0.25">
      <c r="A44" s="30" t="s">
        <v>51</v>
      </c>
      <c r="B44" s="41"/>
      <c r="C44" s="42"/>
      <c r="D44" s="42"/>
      <c r="E44" s="39" t="s">
        <v>383</v>
      </c>
      <c r="F44" s="42"/>
      <c r="G44" s="42"/>
      <c r="H44" s="42"/>
      <c r="I44" s="42"/>
      <c r="J44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99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7.285156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23</v>
      </c>
      <c r="F2" s="3"/>
      <c r="G2" s="3"/>
      <c r="H2" s="3"/>
      <c r="I2" s="3"/>
      <c r="J2" s="15"/>
    </row>
    <row r="3" spans="1:16" x14ac:dyDescent="0.25">
      <c r="A3" s="3" t="s">
        <v>24</v>
      </c>
      <c r="B3" s="16" t="s">
        <v>25</v>
      </c>
      <c r="C3" s="46" t="s">
        <v>26</v>
      </c>
      <c r="D3" s="47"/>
      <c r="E3" s="17" t="s">
        <v>27</v>
      </c>
      <c r="F3" s="3"/>
      <c r="G3" s="3"/>
      <c r="H3" s="18" t="s">
        <v>19</v>
      </c>
      <c r="I3" s="19">
        <f>SUMIFS(I8:I99,A8:A99,"SD")</f>
        <v>0</v>
      </c>
      <c r="J3" s="15"/>
      <c r="O3">
        <v>0</v>
      </c>
      <c r="P3">
        <v>2</v>
      </c>
    </row>
    <row r="4" spans="1:16" x14ac:dyDescent="0.25">
      <c r="A4" s="3" t="s">
        <v>28</v>
      </c>
      <c r="B4" s="16" t="s">
        <v>29</v>
      </c>
      <c r="C4" s="46" t="s">
        <v>19</v>
      </c>
      <c r="D4" s="47"/>
      <c r="E4" s="17" t="s">
        <v>20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30</v>
      </c>
      <c r="B5" s="49" t="s">
        <v>31</v>
      </c>
      <c r="C5" s="50" t="s">
        <v>32</v>
      </c>
      <c r="D5" s="50" t="s">
        <v>33</v>
      </c>
      <c r="E5" s="50" t="s">
        <v>34</v>
      </c>
      <c r="F5" s="50" t="s">
        <v>35</v>
      </c>
      <c r="G5" s="50" t="s">
        <v>36</v>
      </c>
      <c r="H5" s="50" t="s">
        <v>37</v>
      </c>
      <c r="I5" s="50"/>
      <c r="J5" s="51" t="s">
        <v>38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39</v>
      </c>
      <c r="I6" s="7" t="s">
        <v>40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41</v>
      </c>
      <c r="B8" s="25"/>
      <c r="C8" s="26" t="s">
        <v>42</v>
      </c>
      <c r="D8" s="27"/>
      <c r="E8" s="24" t="s">
        <v>43</v>
      </c>
      <c r="F8" s="27"/>
      <c r="G8" s="27"/>
      <c r="H8" s="27"/>
      <c r="I8" s="28">
        <f>SUMIFS(I9:I17,A9:A17,"P")</f>
        <v>0</v>
      </c>
      <c r="J8" s="29"/>
    </row>
    <row r="9" spans="1:16" ht="30" x14ac:dyDescent="0.25">
      <c r="A9" s="30" t="s">
        <v>44</v>
      </c>
      <c r="B9" s="30">
        <v>1</v>
      </c>
      <c r="C9" s="31" t="s">
        <v>99</v>
      </c>
      <c r="D9" s="30" t="s">
        <v>46</v>
      </c>
      <c r="E9" s="32" t="s">
        <v>100</v>
      </c>
      <c r="F9" s="33" t="s">
        <v>101</v>
      </c>
      <c r="G9" s="34">
        <v>24.478999999999999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165" x14ac:dyDescent="0.25">
      <c r="A10" s="30" t="s">
        <v>49</v>
      </c>
      <c r="B10" s="37"/>
      <c r="E10" s="32" t="s">
        <v>102</v>
      </c>
      <c r="J10" s="38"/>
    </row>
    <row r="11" spans="1:16" ht="30" x14ac:dyDescent="0.25">
      <c r="A11" s="30" t="s">
        <v>51</v>
      </c>
      <c r="B11" s="37"/>
      <c r="E11" s="39" t="s">
        <v>384</v>
      </c>
      <c r="J11" s="38"/>
    </row>
    <row r="12" spans="1:16" x14ac:dyDescent="0.25">
      <c r="A12" s="30" t="s">
        <v>44</v>
      </c>
      <c r="B12" s="30">
        <v>2</v>
      </c>
      <c r="C12" s="31" t="s">
        <v>62</v>
      </c>
      <c r="D12" s="30" t="s">
        <v>46</v>
      </c>
      <c r="E12" s="32" t="s">
        <v>385</v>
      </c>
      <c r="F12" s="33" t="s">
        <v>48</v>
      </c>
      <c r="G12" s="34">
        <v>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45" x14ac:dyDescent="0.25">
      <c r="A13" s="30" t="s">
        <v>49</v>
      </c>
      <c r="B13" s="37"/>
      <c r="E13" s="32" t="s">
        <v>386</v>
      </c>
      <c r="J13" s="38"/>
    </row>
    <row r="14" spans="1:16" ht="30" x14ac:dyDescent="0.25">
      <c r="A14" s="30" t="s">
        <v>51</v>
      </c>
      <c r="B14" s="37"/>
      <c r="E14" s="39" t="s">
        <v>52</v>
      </c>
      <c r="J14" s="38"/>
    </row>
    <row r="15" spans="1:16" x14ac:dyDescent="0.25">
      <c r="A15" s="30" t="s">
        <v>44</v>
      </c>
      <c r="B15" s="30">
        <v>3</v>
      </c>
      <c r="C15" s="31" t="s">
        <v>387</v>
      </c>
      <c r="D15" s="30" t="s">
        <v>46</v>
      </c>
      <c r="E15" s="32" t="s">
        <v>388</v>
      </c>
      <c r="F15" s="33" t="s">
        <v>389</v>
      </c>
      <c r="G15" s="34">
        <v>6</v>
      </c>
      <c r="H15" s="35">
        <v>0</v>
      </c>
      <c r="I15" s="35">
        <f>ROUND(G15*H15,P4)</f>
        <v>0</v>
      </c>
      <c r="J15" s="33" t="s">
        <v>58</v>
      </c>
      <c r="O15" s="36">
        <f>I15*0.21</f>
        <v>0</v>
      </c>
      <c r="P15">
        <v>3</v>
      </c>
    </row>
    <row r="16" spans="1:16" x14ac:dyDescent="0.25">
      <c r="A16" s="30" t="s">
        <v>49</v>
      </c>
      <c r="B16" s="37"/>
      <c r="E16" s="32" t="s">
        <v>390</v>
      </c>
      <c r="J16" s="38"/>
    </row>
    <row r="17" spans="1:16" ht="30" x14ac:dyDescent="0.25">
      <c r="A17" s="30" t="s">
        <v>51</v>
      </c>
      <c r="B17" s="37"/>
      <c r="E17" s="39" t="s">
        <v>126</v>
      </c>
      <c r="J17" s="38"/>
    </row>
    <row r="18" spans="1:16" x14ac:dyDescent="0.25">
      <c r="A18" s="24" t="s">
        <v>41</v>
      </c>
      <c r="B18" s="25"/>
      <c r="C18" s="26" t="s">
        <v>112</v>
      </c>
      <c r="D18" s="27"/>
      <c r="E18" s="24" t="s">
        <v>113</v>
      </c>
      <c r="F18" s="27"/>
      <c r="G18" s="27"/>
      <c r="H18" s="27"/>
      <c r="I18" s="28">
        <f>SUMIFS(I19:I21,A19:A21,"P")</f>
        <v>0</v>
      </c>
      <c r="J18" s="29"/>
    </row>
    <row r="19" spans="1:16" x14ac:dyDescent="0.25">
      <c r="A19" s="30" t="s">
        <v>44</v>
      </c>
      <c r="B19" s="30">
        <v>4</v>
      </c>
      <c r="C19" s="31" t="s">
        <v>148</v>
      </c>
      <c r="D19" s="30" t="s">
        <v>46</v>
      </c>
      <c r="E19" s="32" t="s">
        <v>149</v>
      </c>
      <c r="F19" s="33" t="s">
        <v>109</v>
      </c>
      <c r="G19" s="34">
        <v>5.3280000000000003</v>
      </c>
      <c r="H19" s="35">
        <v>0</v>
      </c>
      <c r="I19" s="35">
        <f>ROUND(G19*H19,P4)</f>
        <v>0</v>
      </c>
      <c r="J19" s="33" t="s">
        <v>58</v>
      </c>
      <c r="O19" s="36">
        <f>I19*0.21</f>
        <v>0</v>
      </c>
      <c r="P19">
        <v>3</v>
      </c>
    </row>
    <row r="20" spans="1:16" x14ac:dyDescent="0.25">
      <c r="A20" s="30" t="s">
        <v>49</v>
      </c>
      <c r="B20" s="37"/>
      <c r="E20" s="32" t="s">
        <v>150</v>
      </c>
      <c r="J20" s="38"/>
    </row>
    <row r="21" spans="1:16" ht="30" x14ac:dyDescent="0.25">
      <c r="A21" s="30" t="s">
        <v>51</v>
      </c>
      <c r="B21" s="37"/>
      <c r="E21" s="39" t="s">
        <v>391</v>
      </c>
      <c r="J21" s="38"/>
    </row>
    <row r="22" spans="1:16" x14ac:dyDescent="0.25">
      <c r="A22" s="24" t="s">
        <v>41</v>
      </c>
      <c r="B22" s="25"/>
      <c r="C22" s="26" t="s">
        <v>198</v>
      </c>
      <c r="D22" s="27"/>
      <c r="E22" s="24" t="s">
        <v>199</v>
      </c>
      <c r="F22" s="27"/>
      <c r="G22" s="27"/>
      <c r="H22" s="27"/>
      <c r="I22" s="28">
        <f>SUMIFS(I23:I25,A23:A25,"P")</f>
        <v>0</v>
      </c>
      <c r="J22" s="29"/>
    </row>
    <row r="23" spans="1:16" ht="30" x14ac:dyDescent="0.25">
      <c r="A23" s="30" t="s">
        <v>44</v>
      </c>
      <c r="B23" s="30">
        <v>5</v>
      </c>
      <c r="C23" s="31" t="s">
        <v>392</v>
      </c>
      <c r="D23" s="30" t="s">
        <v>46</v>
      </c>
      <c r="E23" s="32" t="s">
        <v>393</v>
      </c>
      <c r="F23" s="33" t="s">
        <v>76</v>
      </c>
      <c r="G23" s="34">
        <v>709.548</v>
      </c>
      <c r="H23" s="35">
        <v>0</v>
      </c>
      <c r="I23" s="35">
        <f>ROUND(G23*H23,P4)</f>
        <v>0</v>
      </c>
      <c r="J23" s="33" t="s">
        <v>58</v>
      </c>
      <c r="O23" s="36">
        <f>I23*0.21</f>
        <v>0</v>
      </c>
      <c r="P23">
        <v>3</v>
      </c>
    </row>
    <row r="24" spans="1:16" x14ac:dyDescent="0.25">
      <c r="A24" s="30" t="s">
        <v>49</v>
      </c>
      <c r="B24" s="37"/>
      <c r="E24" s="32" t="s">
        <v>394</v>
      </c>
      <c r="J24" s="38"/>
    </row>
    <row r="25" spans="1:16" ht="30" x14ac:dyDescent="0.25">
      <c r="A25" s="30" t="s">
        <v>51</v>
      </c>
      <c r="B25" s="37"/>
      <c r="E25" s="39" t="s">
        <v>395</v>
      </c>
      <c r="J25" s="38"/>
    </row>
    <row r="26" spans="1:16" x14ac:dyDescent="0.25">
      <c r="A26" s="24" t="s">
        <v>41</v>
      </c>
      <c r="B26" s="25"/>
      <c r="C26" s="26" t="s">
        <v>208</v>
      </c>
      <c r="D26" s="27"/>
      <c r="E26" s="24" t="s">
        <v>209</v>
      </c>
      <c r="F26" s="27"/>
      <c r="G26" s="27"/>
      <c r="H26" s="27"/>
      <c r="I26" s="28">
        <f>SUMIFS(I27:I32,A27:A32,"P")</f>
        <v>0</v>
      </c>
      <c r="J26" s="29"/>
    </row>
    <row r="27" spans="1:16" x14ac:dyDescent="0.25">
      <c r="A27" s="30" t="s">
        <v>44</v>
      </c>
      <c r="B27" s="30">
        <v>6</v>
      </c>
      <c r="C27" s="31" t="s">
        <v>396</v>
      </c>
      <c r="D27" s="30" t="s">
        <v>46</v>
      </c>
      <c r="E27" s="32" t="s">
        <v>397</v>
      </c>
      <c r="F27" s="33" t="s">
        <v>109</v>
      </c>
      <c r="G27" s="34">
        <v>10.643000000000001</v>
      </c>
      <c r="H27" s="35">
        <v>0</v>
      </c>
      <c r="I27" s="35">
        <f>ROUND(G27*H27,P4)</f>
        <v>0</v>
      </c>
      <c r="J27" s="33" t="s">
        <v>58</v>
      </c>
      <c r="O27" s="36">
        <f>I27*0.21</f>
        <v>0</v>
      </c>
      <c r="P27">
        <v>3</v>
      </c>
    </row>
    <row r="28" spans="1:16" ht="30" x14ac:dyDescent="0.25">
      <c r="A28" s="30" t="s">
        <v>49</v>
      </c>
      <c r="B28" s="37"/>
      <c r="E28" s="32" t="s">
        <v>398</v>
      </c>
      <c r="J28" s="38"/>
    </row>
    <row r="29" spans="1:16" ht="45" x14ac:dyDescent="0.25">
      <c r="A29" s="30" t="s">
        <v>51</v>
      </c>
      <c r="B29" s="37"/>
      <c r="E29" s="39" t="s">
        <v>399</v>
      </c>
      <c r="J29" s="38"/>
    </row>
    <row r="30" spans="1:16" x14ac:dyDescent="0.25">
      <c r="A30" s="30" t="s">
        <v>44</v>
      </c>
      <c r="B30" s="30">
        <v>7</v>
      </c>
      <c r="C30" s="31" t="s">
        <v>400</v>
      </c>
      <c r="D30" s="30" t="s">
        <v>46</v>
      </c>
      <c r="E30" s="32" t="s">
        <v>401</v>
      </c>
      <c r="F30" s="33" t="s">
        <v>402</v>
      </c>
      <c r="G30" s="34">
        <v>0.39800000000000002</v>
      </c>
      <c r="H30" s="35">
        <v>0</v>
      </c>
      <c r="I30" s="35">
        <f>ROUND(G30*H30,P4)</f>
        <v>0</v>
      </c>
      <c r="J30" s="33" t="s">
        <v>58</v>
      </c>
      <c r="O30" s="36">
        <f>I30*0.21</f>
        <v>0</v>
      </c>
      <c r="P30">
        <v>3</v>
      </c>
    </row>
    <row r="31" spans="1:16" ht="30" x14ac:dyDescent="0.25">
      <c r="A31" s="30" t="s">
        <v>49</v>
      </c>
      <c r="B31" s="37"/>
      <c r="E31" s="32" t="s">
        <v>403</v>
      </c>
      <c r="J31" s="38"/>
    </row>
    <row r="32" spans="1:16" ht="45" x14ac:dyDescent="0.25">
      <c r="A32" s="30" t="s">
        <v>51</v>
      </c>
      <c r="B32" s="37"/>
      <c r="E32" s="39" t="s">
        <v>404</v>
      </c>
      <c r="J32" s="38"/>
    </row>
    <row r="33" spans="1:16" x14ac:dyDescent="0.25">
      <c r="A33" s="24" t="s">
        <v>41</v>
      </c>
      <c r="B33" s="25"/>
      <c r="C33" s="26" t="s">
        <v>215</v>
      </c>
      <c r="D33" s="27"/>
      <c r="E33" s="24" t="s">
        <v>216</v>
      </c>
      <c r="F33" s="27"/>
      <c r="G33" s="27"/>
      <c r="H33" s="27"/>
      <c r="I33" s="28">
        <f>SUMIFS(I34:I39,A34:A39,"P")</f>
        <v>0</v>
      </c>
      <c r="J33" s="29"/>
    </row>
    <row r="34" spans="1:16" x14ac:dyDescent="0.25">
      <c r="A34" s="30" t="s">
        <v>44</v>
      </c>
      <c r="B34" s="30">
        <v>8</v>
      </c>
      <c r="C34" s="31" t="s">
        <v>246</v>
      </c>
      <c r="D34" s="30" t="s">
        <v>46</v>
      </c>
      <c r="E34" s="32" t="s">
        <v>247</v>
      </c>
      <c r="F34" s="33" t="s">
        <v>116</v>
      </c>
      <c r="G34" s="34">
        <v>133.19999999999999</v>
      </c>
      <c r="H34" s="35">
        <v>0</v>
      </c>
      <c r="I34" s="35">
        <f>ROUND(G34*H34,P4)</f>
        <v>0</v>
      </c>
      <c r="J34" s="33" t="s">
        <v>58</v>
      </c>
      <c r="O34" s="36">
        <f>I34*0.21</f>
        <v>0</v>
      </c>
      <c r="P34">
        <v>3</v>
      </c>
    </row>
    <row r="35" spans="1:16" x14ac:dyDescent="0.25">
      <c r="A35" s="30" t="s">
        <v>49</v>
      </c>
      <c r="B35" s="37"/>
      <c r="E35" s="32" t="s">
        <v>405</v>
      </c>
      <c r="J35" s="38"/>
    </row>
    <row r="36" spans="1:16" ht="30" x14ac:dyDescent="0.25">
      <c r="A36" s="30" t="s">
        <v>51</v>
      </c>
      <c r="B36" s="37"/>
      <c r="E36" s="39" t="s">
        <v>406</v>
      </c>
      <c r="J36" s="38"/>
    </row>
    <row r="37" spans="1:16" ht="30" x14ac:dyDescent="0.25">
      <c r="A37" s="30" t="s">
        <v>44</v>
      </c>
      <c r="B37" s="30">
        <v>9</v>
      </c>
      <c r="C37" s="31" t="s">
        <v>254</v>
      </c>
      <c r="D37" s="30" t="s">
        <v>46</v>
      </c>
      <c r="E37" s="32" t="s">
        <v>255</v>
      </c>
      <c r="F37" s="33" t="s">
        <v>116</v>
      </c>
      <c r="G37" s="34">
        <v>133.19999999999999</v>
      </c>
      <c r="H37" s="35">
        <v>0</v>
      </c>
      <c r="I37" s="35">
        <f>ROUND(G37*H37,P4)</f>
        <v>0</v>
      </c>
      <c r="J37" s="33" t="s">
        <v>58</v>
      </c>
      <c r="O37" s="36">
        <f>I37*0.21</f>
        <v>0</v>
      </c>
      <c r="P37">
        <v>3</v>
      </c>
    </row>
    <row r="38" spans="1:16" x14ac:dyDescent="0.25">
      <c r="A38" s="30" t="s">
        <v>49</v>
      </c>
      <c r="B38" s="37"/>
      <c r="E38" s="32" t="s">
        <v>407</v>
      </c>
      <c r="J38" s="38"/>
    </row>
    <row r="39" spans="1:16" ht="30" x14ac:dyDescent="0.25">
      <c r="A39" s="30" t="s">
        <v>51</v>
      </c>
      <c r="B39" s="37"/>
      <c r="E39" s="39" t="s">
        <v>406</v>
      </c>
      <c r="J39" s="38"/>
    </row>
    <row r="40" spans="1:16" x14ac:dyDescent="0.25">
      <c r="A40" s="24" t="s">
        <v>41</v>
      </c>
      <c r="B40" s="25"/>
      <c r="C40" s="26" t="s">
        <v>408</v>
      </c>
      <c r="D40" s="27"/>
      <c r="E40" s="24" t="s">
        <v>409</v>
      </c>
      <c r="F40" s="27"/>
      <c r="G40" s="27"/>
      <c r="H40" s="27"/>
      <c r="I40" s="28">
        <f>SUMIFS(I41:I43,A41:A43,"P")</f>
        <v>0</v>
      </c>
      <c r="J40" s="29"/>
    </row>
    <row r="41" spans="1:16" x14ac:dyDescent="0.25">
      <c r="A41" s="30" t="s">
        <v>44</v>
      </c>
      <c r="B41" s="30">
        <v>10</v>
      </c>
      <c r="C41" s="31" t="s">
        <v>410</v>
      </c>
      <c r="D41" s="30" t="s">
        <v>46</v>
      </c>
      <c r="E41" s="32" t="s">
        <v>411</v>
      </c>
      <c r="F41" s="33" t="s">
        <v>145</v>
      </c>
      <c r="G41" s="34">
        <v>0.4</v>
      </c>
      <c r="H41" s="35">
        <v>0</v>
      </c>
      <c r="I41" s="35">
        <f>ROUND(G41*H41,P4)</f>
        <v>0</v>
      </c>
      <c r="J41" s="33" t="s">
        <v>58</v>
      </c>
      <c r="O41" s="36">
        <f>I41*0.21</f>
        <v>0</v>
      </c>
      <c r="P41">
        <v>3</v>
      </c>
    </row>
    <row r="42" spans="1:16" ht="30" x14ac:dyDescent="0.25">
      <c r="A42" s="30" t="s">
        <v>49</v>
      </c>
      <c r="B42" s="37"/>
      <c r="E42" s="32" t="s">
        <v>412</v>
      </c>
      <c r="J42" s="38"/>
    </row>
    <row r="43" spans="1:16" ht="30" x14ac:dyDescent="0.25">
      <c r="A43" s="30" t="s">
        <v>51</v>
      </c>
      <c r="B43" s="37"/>
      <c r="E43" s="39" t="s">
        <v>413</v>
      </c>
      <c r="J43" s="38"/>
    </row>
    <row r="44" spans="1:16" x14ac:dyDescent="0.25">
      <c r="A44" s="24" t="s">
        <v>41</v>
      </c>
      <c r="B44" s="25"/>
      <c r="C44" s="26" t="s">
        <v>333</v>
      </c>
      <c r="D44" s="27"/>
      <c r="E44" s="24" t="s">
        <v>334</v>
      </c>
      <c r="F44" s="27"/>
      <c r="G44" s="27"/>
      <c r="H44" s="27"/>
      <c r="I44" s="28">
        <f>SUMIFS(I45:I47,A45:A47,"P")</f>
        <v>0</v>
      </c>
      <c r="J44" s="29"/>
    </row>
    <row r="45" spans="1:16" x14ac:dyDescent="0.25">
      <c r="A45" s="30" t="s">
        <v>44</v>
      </c>
      <c r="B45" s="30">
        <v>11</v>
      </c>
      <c r="C45" s="31" t="s">
        <v>414</v>
      </c>
      <c r="D45" s="30" t="s">
        <v>46</v>
      </c>
      <c r="E45" s="32" t="s">
        <v>415</v>
      </c>
      <c r="F45" s="33" t="s">
        <v>116</v>
      </c>
      <c r="G45" s="34">
        <v>23.175000000000001</v>
      </c>
      <c r="H45" s="35">
        <v>0</v>
      </c>
      <c r="I45" s="35">
        <f>ROUND(G45*H45,P4)</f>
        <v>0</v>
      </c>
      <c r="J45" s="33" t="s">
        <v>58</v>
      </c>
      <c r="O45" s="36">
        <f>I45*0.21</f>
        <v>0</v>
      </c>
      <c r="P45">
        <v>3</v>
      </c>
    </row>
    <row r="46" spans="1:16" x14ac:dyDescent="0.25">
      <c r="A46" s="30" t="s">
        <v>49</v>
      </c>
      <c r="B46" s="37"/>
      <c r="E46" s="40" t="s">
        <v>46</v>
      </c>
      <c r="J46" s="38"/>
    </row>
    <row r="47" spans="1:16" ht="30" x14ac:dyDescent="0.25">
      <c r="A47" s="30" t="s">
        <v>51</v>
      </c>
      <c r="B47" s="37"/>
      <c r="E47" s="39" t="s">
        <v>416</v>
      </c>
      <c r="J47" s="38"/>
    </row>
    <row r="48" spans="1:16" x14ac:dyDescent="0.25">
      <c r="A48" s="24" t="s">
        <v>41</v>
      </c>
      <c r="B48" s="25"/>
      <c r="C48" s="26" t="s">
        <v>298</v>
      </c>
      <c r="D48" s="27"/>
      <c r="E48" s="24" t="s">
        <v>299</v>
      </c>
      <c r="F48" s="27"/>
      <c r="G48" s="27"/>
      <c r="H48" s="27"/>
      <c r="I48" s="28">
        <f>SUMIFS(I49:I99,A49:A99,"P")</f>
        <v>0</v>
      </c>
      <c r="J48" s="29"/>
    </row>
    <row r="49" spans="1:16" x14ac:dyDescent="0.25">
      <c r="A49" s="30" t="s">
        <v>44</v>
      </c>
      <c r="B49" s="30">
        <v>12</v>
      </c>
      <c r="C49" s="31" t="s">
        <v>417</v>
      </c>
      <c r="D49" s="30" t="s">
        <v>46</v>
      </c>
      <c r="E49" s="32" t="s">
        <v>418</v>
      </c>
      <c r="F49" s="33" t="s">
        <v>76</v>
      </c>
      <c r="G49" s="34">
        <v>41</v>
      </c>
      <c r="H49" s="35">
        <v>0</v>
      </c>
      <c r="I49" s="35">
        <f>ROUND(G49*H49,P4)</f>
        <v>0</v>
      </c>
      <c r="J49" s="30"/>
      <c r="O49" s="36">
        <f>I49*0.21</f>
        <v>0</v>
      </c>
      <c r="P49">
        <v>3</v>
      </c>
    </row>
    <row r="50" spans="1:16" ht="60" x14ac:dyDescent="0.25">
      <c r="A50" s="30" t="s">
        <v>49</v>
      </c>
      <c r="B50" s="37"/>
      <c r="E50" s="32" t="s">
        <v>419</v>
      </c>
      <c r="J50" s="38"/>
    </row>
    <row r="51" spans="1:16" ht="30" x14ac:dyDescent="0.25">
      <c r="A51" s="30" t="s">
        <v>51</v>
      </c>
      <c r="B51" s="37"/>
      <c r="E51" s="39" t="s">
        <v>420</v>
      </c>
      <c r="J51" s="38"/>
    </row>
    <row r="52" spans="1:16" ht="30" x14ac:dyDescent="0.25">
      <c r="A52" s="30" t="s">
        <v>44</v>
      </c>
      <c r="B52" s="30">
        <v>13</v>
      </c>
      <c r="C52" s="31" t="s">
        <v>421</v>
      </c>
      <c r="D52" s="30" t="s">
        <v>46</v>
      </c>
      <c r="E52" s="32" t="s">
        <v>422</v>
      </c>
      <c r="F52" s="33" t="s">
        <v>145</v>
      </c>
      <c r="G52" s="34">
        <v>73.88</v>
      </c>
      <c r="H52" s="35">
        <v>0</v>
      </c>
      <c r="I52" s="35">
        <f>ROUND(G52*H52,P4)</f>
        <v>0</v>
      </c>
      <c r="J52" s="30"/>
      <c r="O52" s="36">
        <f>I52*0.21</f>
        <v>0</v>
      </c>
      <c r="P52">
        <v>3</v>
      </c>
    </row>
    <row r="53" spans="1:16" ht="60" x14ac:dyDescent="0.25">
      <c r="A53" s="30" t="s">
        <v>49</v>
      </c>
      <c r="B53" s="37"/>
      <c r="E53" s="32" t="s">
        <v>423</v>
      </c>
      <c r="J53" s="38"/>
    </row>
    <row r="54" spans="1:16" ht="30" x14ac:dyDescent="0.25">
      <c r="A54" s="30" t="s">
        <v>51</v>
      </c>
      <c r="B54" s="37"/>
      <c r="E54" s="39" t="s">
        <v>424</v>
      </c>
      <c r="J54" s="38"/>
    </row>
    <row r="55" spans="1:16" x14ac:dyDescent="0.25">
      <c r="A55" s="30" t="s">
        <v>44</v>
      </c>
      <c r="B55" s="30">
        <v>14</v>
      </c>
      <c r="C55" s="31" t="s">
        <v>425</v>
      </c>
      <c r="D55" s="30" t="s">
        <v>46</v>
      </c>
      <c r="E55" s="32" t="s">
        <v>426</v>
      </c>
      <c r="F55" s="33" t="s">
        <v>48</v>
      </c>
      <c r="G55" s="34">
        <v>1</v>
      </c>
      <c r="H55" s="35">
        <v>0</v>
      </c>
      <c r="I55" s="35">
        <f>ROUND(G55*H55,P4)</f>
        <v>0</v>
      </c>
      <c r="J55" s="30"/>
      <c r="O55" s="36">
        <f>I55*0.21</f>
        <v>0</v>
      </c>
      <c r="P55">
        <v>3</v>
      </c>
    </row>
    <row r="56" spans="1:16" ht="45" x14ac:dyDescent="0.25">
      <c r="A56" s="30" t="s">
        <v>49</v>
      </c>
      <c r="B56" s="37"/>
      <c r="E56" s="32" t="s">
        <v>427</v>
      </c>
      <c r="J56" s="38"/>
    </row>
    <row r="57" spans="1:16" ht="30" x14ac:dyDescent="0.25">
      <c r="A57" s="30" t="s">
        <v>51</v>
      </c>
      <c r="B57" s="37"/>
      <c r="E57" s="39" t="s">
        <v>52</v>
      </c>
      <c r="J57" s="38"/>
    </row>
    <row r="58" spans="1:16" x14ac:dyDescent="0.25">
      <c r="A58" s="30" t="s">
        <v>44</v>
      </c>
      <c r="B58" s="30">
        <v>15</v>
      </c>
      <c r="C58" s="31" t="s">
        <v>428</v>
      </c>
      <c r="D58" s="30" t="s">
        <v>46</v>
      </c>
      <c r="E58" s="32" t="s">
        <v>429</v>
      </c>
      <c r="F58" s="33" t="s">
        <v>145</v>
      </c>
      <c r="G58" s="34">
        <v>73.88</v>
      </c>
      <c r="H58" s="35">
        <v>0</v>
      </c>
      <c r="I58" s="35">
        <f>ROUND(G58*H58,P4)</f>
        <v>0</v>
      </c>
      <c r="J58" s="30"/>
      <c r="O58" s="36">
        <f>I58*0.21</f>
        <v>0</v>
      </c>
      <c r="P58">
        <v>3</v>
      </c>
    </row>
    <row r="59" spans="1:16" x14ac:dyDescent="0.25">
      <c r="A59" s="30" t="s">
        <v>49</v>
      </c>
      <c r="B59" s="37"/>
      <c r="E59" s="32" t="s">
        <v>430</v>
      </c>
      <c r="J59" s="38"/>
    </row>
    <row r="60" spans="1:16" ht="30" x14ac:dyDescent="0.25">
      <c r="A60" s="30" t="s">
        <v>51</v>
      </c>
      <c r="B60" s="37"/>
      <c r="E60" s="39" t="s">
        <v>424</v>
      </c>
      <c r="J60" s="38"/>
    </row>
    <row r="61" spans="1:16" x14ac:dyDescent="0.25">
      <c r="A61" s="30" t="s">
        <v>44</v>
      </c>
      <c r="B61" s="30">
        <v>16</v>
      </c>
      <c r="C61" s="31" t="s">
        <v>431</v>
      </c>
      <c r="D61" s="30" t="s">
        <v>46</v>
      </c>
      <c r="E61" s="32" t="s">
        <v>432</v>
      </c>
      <c r="F61" s="33" t="s">
        <v>76</v>
      </c>
      <c r="G61" s="34">
        <v>41</v>
      </c>
      <c r="H61" s="35">
        <v>0</v>
      </c>
      <c r="I61" s="35">
        <f>ROUND(G61*H61,P4)</f>
        <v>0</v>
      </c>
      <c r="J61" s="30"/>
      <c r="O61" s="36">
        <f>I61*0.21</f>
        <v>0</v>
      </c>
      <c r="P61">
        <v>3</v>
      </c>
    </row>
    <row r="62" spans="1:16" ht="30" x14ac:dyDescent="0.25">
      <c r="A62" s="30" t="s">
        <v>49</v>
      </c>
      <c r="B62" s="37"/>
      <c r="E62" s="32" t="s">
        <v>433</v>
      </c>
      <c r="J62" s="38"/>
    </row>
    <row r="63" spans="1:16" ht="30" x14ac:dyDescent="0.25">
      <c r="A63" s="30" t="s">
        <v>51</v>
      </c>
      <c r="B63" s="37"/>
      <c r="E63" s="39" t="s">
        <v>420</v>
      </c>
      <c r="J63" s="38"/>
    </row>
    <row r="64" spans="1:16" ht="30" x14ac:dyDescent="0.25">
      <c r="A64" s="30" t="s">
        <v>44</v>
      </c>
      <c r="B64" s="30">
        <v>17</v>
      </c>
      <c r="C64" s="31" t="s">
        <v>434</v>
      </c>
      <c r="D64" s="30" t="s">
        <v>46</v>
      </c>
      <c r="E64" s="32" t="s">
        <v>435</v>
      </c>
      <c r="F64" s="33" t="s">
        <v>145</v>
      </c>
      <c r="G64" s="34">
        <v>29.3</v>
      </c>
      <c r="H64" s="35">
        <v>0</v>
      </c>
      <c r="I64" s="35">
        <f>ROUND(G64*H64,P4)</f>
        <v>0</v>
      </c>
      <c r="J64" s="33" t="s">
        <v>58</v>
      </c>
      <c r="O64" s="36">
        <f>I64*0.21</f>
        <v>0</v>
      </c>
      <c r="P64">
        <v>3</v>
      </c>
    </row>
    <row r="65" spans="1:16" x14ac:dyDescent="0.25">
      <c r="A65" s="30" t="s">
        <v>49</v>
      </c>
      <c r="B65" s="37"/>
      <c r="E65" s="32" t="s">
        <v>436</v>
      </c>
      <c r="J65" s="38"/>
    </row>
    <row r="66" spans="1:16" ht="30" x14ac:dyDescent="0.25">
      <c r="A66" s="30" t="s">
        <v>51</v>
      </c>
      <c r="B66" s="37"/>
      <c r="E66" s="39" t="s">
        <v>437</v>
      </c>
      <c r="J66" s="38"/>
    </row>
    <row r="67" spans="1:16" x14ac:dyDescent="0.25">
      <c r="A67" s="30" t="s">
        <v>44</v>
      </c>
      <c r="B67" s="30">
        <v>18</v>
      </c>
      <c r="C67" s="31" t="s">
        <v>438</v>
      </c>
      <c r="D67" s="30" t="s">
        <v>46</v>
      </c>
      <c r="E67" s="32" t="s">
        <v>439</v>
      </c>
      <c r="F67" s="33" t="s">
        <v>76</v>
      </c>
      <c r="G67" s="34">
        <v>6</v>
      </c>
      <c r="H67" s="35">
        <v>0</v>
      </c>
      <c r="I67" s="35">
        <f>ROUND(G67*H67,P4)</f>
        <v>0</v>
      </c>
      <c r="J67" s="33" t="s">
        <v>58</v>
      </c>
      <c r="O67" s="36">
        <f>I67*0.21</f>
        <v>0</v>
      </c>
      <c r="P67">
        <v>3</v>
      </c>
    </row>
    <row r="68" spans="1:16" x14ac:dyDescent="0.25">
      <c r="A68" s="30" t="s">
        <v>49</v>
      </c>
      <c r="B68" s="37"/>
      <c r="E68" s="40" t="s">
        <v>46</v>
      </c>
      <c r="J68" s="38"/>
    </row>
    <row r="69" spans="1:16" ht="30" x14ac:dyDescent="0.25">
      <c r="A69" s="30" t="s">
        <v>51</v>
      </c>
      <c r="B69" s="37"/>
      <c r="E69" s="39" t="s">
        <v>126</v>
      </c>
      <c r="J69" s="38"/>
    </row>
    <row r="70" spans="1:16" x14ac:dyDescent="0.25">
      <c r="A70" s="30" t="s">
        <v>44</v>
      </c>
      <c r="B70" s="30">
        <v>19</v>
      </c>
      <c r="C70" s="31" t="s">
        <v>440</v>
      </c>
      <c r="D70" s="30" t="s">
        <v>46</v>
      </c>
      <c r="E70" s="32" t="s">
        <v>441</v>
      </c>
      <c r="F70" s="33" t="s">
        <v>76</v>
      </c>
      <c r="G70" s="34">
        <v>2</v>
      </c>
      <c r="H70" s="35">
        <v>0</v>
      </c>
      <c r="I70" s="35">
        <f>ROUND(G70*H70,P4)</f>
        <v>0</v>
      </c>
      <c r="J70" s="33" t="s">
        <v>58</v>
      </c>
      <c r="O70" s="36">
        <f>I70*0.21</f>
        <v>0</v>
      </c>
      <c r="P70">
        <v>3</v>
      </c>
    </row>
    <row r="71" spans="1:16" x14ac:dyDescent="0.25">
      <c r="A71" s="30" t="s">
        <v>49</v>
      </c>
      <c r="B71" s="37"/>
      <c r="E71" s="32" t="s">
        <v>442</v>
      </c>
      <c r="J71" s="38"/>
    </row>
    <row r="72" spans="1:16" ht="30" x14ac:dyDescent="0.25">
      <c r="A72" s="30" t="s">
        <v>51</v>
      </c>
      <c r="B72" s="37"/>
      <c r="E72" s="39" t="s">
        <v>339</v>
      </c>
      <c r="J72" s="38"/>
    </row>
    <row r="73" spans="1:16" ht="30" x14ac:dyDescent="0.25">
      <c r="A73" s="30" t="s">
        <v>44</v>
      </c>
      <c r="B73" s="30">
        <v>20</v>
      </c>
      <c r="C73" s="31" t="s">
        <v>443</v>
      </c>
      <c r="D73" s="30" t="s">
        <v>46</v>
      </c>
      <c r="E73" s="32" t="s">
        <v>444</v>
      </c>
      <c r="F73" s="33" t="s">
        <v>76</v>
      </c>
      <c r="G73" s="34">
        <v>3</v>
      </c>
      <c r="H73" s="35">
        <v>0</v>
      </c>
      <c r="I73" s="35">
        <f>ROUND(G73*H73,P4)</f>
        <v>0</v>
      </c>
      <c r="J73" s="33" t="s">
        <v>58</v>
      </c>
      <c r="O73" s="36">
        <f>I73*0.21</f>
        <v>0</v>
      </c>
      <c r="P73">
        <v>3</v>
      </c>
    </row>
    <row r="74" spans="1:16" x14ac:dyDescent="0.25">
      <c r="A74" s="30" t="s">
        <v>49</v>
      </c>
      <c r="B74" s="37"/>
      <c r="E74" s="32" t="s">
        <v>445</v>
      </c>
      <c r="J74" s="38"/>
    </row>
    <row r="75" spans="1:16" ht="45" x14ac:dyDescent="0.25">
      <c r="A75" s="30" t="s">
        <v>51</v>
      </c>
      <c r="B75" s="37"/>
      <c r="E75" s="39" t="s">
        <v>446</v>
      </c>
      <c r="J75" s="38"/>
    </row>
    <row r="76" spans="1:16" ht="30" x14ac:dyDescent="0.25">
      <c r="A76" s="30" t="s">
        <v>44</v>
      </c>
      <c r="B76" s="30">
        <v>21</v>
      </c>
      <c r="C76" s="31" t="s">
        <v>447</v>
      </c>
      <c r="D76" s="30" t="s">
        <v>46</v>
      </c>
      <c r="E76" s="32" t="s">
        <v>448</v>
      </c>
      <c r="F76" s="33" t="s">
        <v>76</v>
      </c>
      <c r="G76" s="34">
        <v>3</v>
      </c>
      <c r="H76" s="35">
        <v>0</v>
      </c>
      <c r="I76" s="35">
        <f>ROUND(G76*H76,P4)</f>
        <v>0</v>
      </c>
      <c r="J76" s="33" t="s">
        <v>58</v>
      </c>
      <c r="O76" s="36">
        <f>I76*0.21</f>
        <v>0</v>
      </c>
      <c r="P76">
        <v>3</v>
      </c>
    </row>
    <row r="77" spans="1:16" ht="30" x14ac:dyDescent="0.25">
      <c r="A77" s="30" t="s">
        <v>49</v>
      </c>
      <c r="B77" s="37"/>
      <c r="E77" s="32" t="s">
        <v>449</v>
      </c>
      <c r="J77" s="38"/>
    </row>
    <row r="78" spans="1:16" ht="45" x14ac:dyDescent="0.25">
      <c r="A78" s="30" t="s">
        <v>51</v>
      </c>
      <c r="B78" s="37"/>
      <c r="E78" s="39" t="s">
        <v>446</v>
      </c>
      <c r="J78" s="38"/>
    </row>
    <row r="79" spans="1:16" ht="30" x14ac:dyDescent="0.25">
      <c r="A79" s="30" t="s">
        <v>44</v>
      </c>
      <c r="B79" s="30">
        <v>22</v>
      </c>
      <c r="C79" s="31" t="s">
        <v>450</v>
      </c>
      <c r="D79" s="30" t="s">
        <v>46</v>
      </c>
      <c r="E79" s="32" t="s">
        <v>451</v>
      </c>
      <c r="F79" s="33" t="s">
        <v>76</v>
      </c>
      <c r="G79" s="34">
        <v>2</v>
      </c>
      <c r="H79" s="35">
        <v>0</v>
      </c>
      <c r="I79" s="35">
        <f>ROUND(G79*H79,P4)</f>
        <v>0</v>
      </c>
      <c r="J79" s="33" t="s">
        <v>58</v>
      </c>
      <c r="O79" s="36">
        <f>I79*0.21</f>
        <v>0</v>
      </c>
      <c r="P79">
        <v>3</v>
      </c>
    </row>
    <row r="80" spans="1:16" x14ac:dyDescent="0.25">
      <c r="A80" s="30" t="s">
        <v>49</v>
      </c>
      <c r="B80" s="37"/>
      <c r="E80" s="32" t="s">
        <v>452</v>
      </c>
      <c r="J80" s="38"/>
    </row>
    <row r="81" spans="1:16" ht="30" x14ac:dyDescent="0.25">
      <c r="A81" s="30" t="s">
        <v>51</v>
      </c>
      <c r="B81" s="37"/>
      <c r="E81" s="39" t="s">
        <v>339</v>
      </c>
      <c r="J81" s="38"/>
    </row>
    <row r="82" spans="1:16" x14ac:dyDescent="0.25">
      <c r="A82" s="30" t="s">
        <v>44</v>
      </c>
      <c r="B82" s="30">
        <v>23</v>
      </c>
      <c r="C82" s="31" t="s">
        <v>453</v>
      </c>
      <c r="D82" s="30" t="s">
        <v>46</v>
      </c>
      <c r="E82" s="32" t="s">
        <v>454</v>
      </c>
      <c r="F82" s="33" t="s">
        <v>76</v>
      </c>
      <c r="G82" s="34">
        <v>2</v>
      </c>
      <c r="H82" s="35">
        <v>0</v>
      </c>
      <c r="I82" s="35">
        <f>ROUND(G82*H82,P4)</f>
        <v>0</v>
      </c>
      <c r="J82" s="33" t="s">
        <v>58</v>
      </c>
      <c r="O82" s="36">
        <f>I82*0.21</f>
        <v>0</v>
      </c>
      <c r="P82">
        <v>3</v>
      </c>
    </row>
    <row r="83" spans="1:16" x14ac:dyDescent="0.25">
      <c r="A83" s="30" t="s">
        <v>49</v>
      </c>
      <c r="B83" s="37"/>
      <c r="E83" s="40" t="s">
        <v>46</v>
      </c>
      <c r="J83" s="38"/>
    </row>
    <row r="84" spans="1:16" ht="30" x14ac:dyDescent="0.25">
      <c r="A84" s="30" t="s">
        <v>51</v>
      </c>
      <c r="B84" s="37"/>
      <c r="E84" s="39" t="s">
        <v>339</v>
      </c>
      <c r="J84" s="38"/>
    </row>
    <row r="85" spans="1:16" x14ac:dyDescent="0.25">
      <c r="A85" s="30" t="s">
        <v>44</v>
      </c>
      <c r="B85" s="30">
        <v>24</v>
      </c>
      <c r="C85" s="31" t="s">
        <v>455</v>
      </c>
      <c r="D85" s="30" t="s">
        <v>46</v>
      </c>
      <c r="E85" s="32" t="s">
        <v>456</v>
      </c>
      <c r="F85" s="33" t="s">
        <v>145</v>
      </c>
      <c r="G85" s="34">
        <v>12</v>
      </c>
      <c r="H85" s="35">
        <v>0</v>
      </c>
      <c r="I85" s="35">
        <f>ROUND(G85*H85,P4)</f>
        <v>0</v>
      </c>
      <c r="J85" s="33" t="s">
        <v>58</v>
      </c>
      <c r="O85" s="36">
        <f>I85*0.21</f>
        <v>0</v>
      </c>
      <c r="P85">
        <v>3</v>
      </c>
    </row>
    <row r="86" spans="1:16" x14ac:dyDescent="0.25">
      <c r="A86" s="30" t="s">
        <v>49</v>
      </c>
      <c r="B86" s="37"/>
      <c r="E86" s="40" t="s">
        <v>46</v>
      </c>
      <c r="J86" s="38"/>
    </row>
    <row r="87" spans="1:16" ht="30" x14ac:dyDescent="0.25">
      <c r="A87" s="30" t="s">
        <v>51</v>
      </c>
      <c r="B87" s="37"/>
      <c r="E87" s="39" t="s">
        <v>457</v>
      </c>
      <c r="J87" s="38"/>
    </row>
    <row r="88" spans="1:16" x14ac:dyDescent="0.25">
      <c r="A88" s="30" t="s">
        <v>44</v>
      </c>
      <c r="B88" s="30">
        <v>25</v>
      </c>
      <c r="C88" s="31" t="s">
        <v>458</v>
      </c>
      <c r="D88" s="30" t="s">
        <v>46</v>
      </c>
      <c r="E88" s="32" t="s">
        <v>459</v>
      </c>
      <c r="F88" s="33" t="s">
        <v>145</v>
      </c>
      <c r="G88" s="34">
        <v>89.25</v>
      </c>
      <c r="H88" s="35">
        <v>0</v>
      </c>
      <c r="I88" s="35">
        <f>ROUND(G88*H88,P4)</f>
        <v>0</v>
      </c>
      <c r="J88" s="33" t="s">
        <v>58</v>
      </c>
      <c r="O88" s="36">
        <f>I88*0.21</f>
        <v>0</v>
      </c>
      <c r="P88">
        <v>3</v>
      </c>
    </row>
    <row r="89" spans="1:16" x14ac:dyDescent="0.25">
      <c r="A89" s="30" t="s">
        <v>49</v>
      </c>
      <c r="B89" s="37"/>
      <c r="E89" s="40" t="s">
        <v>46</v>
      </c>
      <c r="J89" s="38"/>
    </row>
    <row r="90" spans="1:16" ht="45" x14ac:dyDescent="0.25">
      <c r="A90" s="30" t="s">
        <v>51</v>
      </c>
      <c r="B90" s="37"/>
      <c r="E90" s="39" t="s">
        <v>460</v>
      </c>
      <c r="J90" s="38"/>
    </row>
    <row r="91" spans="1:16" x14ac:dyDescent="0.25">
      <c r="A91" s="30" t="s">
        <v>44</v>
      </c>
      <c r="B91" s="30">
        <v>26</v>
      </c>
      <c r="C91" s="31" t="s">
        <v>461</v>
      </c>
      <c r="D91" s="30" t="s">
        <v>46</v>
      </c>
      <c r="E91" s="32" t="s">
        <v>462</v>
      </c>
      <c r="F91" s="33" t="s">
        <v>116</v>
      </c>
      <c r="G91" s="34">
        <v>78</v>
      </c>
      <c r="H91" s="35">
        <v>0</v>
      </c>
      <c r="I91" s="35">
        <f>ROUND(G91*H91,P4)</f>
        <v>0</v>
      </c>
      <c r="J91" s="30"/>
      <c r="O91" s="36">
        <f>I91*0.21</f>
        <v>0</v>
      </c>
      <c r="P91">
        <v>3</v>
      </c>
    </row>
    <row r="92" spans="1:16" x14ac:dyDescent="0.25">
      <c r="A92" s="30" t="s">
        <v>49</v>
      </c>
      <c r="B92" s="37"/>
      <c r="E92" s="40"/>
      <c r="J92" s="38"/>
    </row>
    <row r="93" spans="1:16" x14ac:dyDescent="0.25">
      <c r="A93" s="30" t="s">
        <v>51</v>
      </c>
      <c r="B93" s="37"/>
      <c r="E93" s="39" t="s">
        <v>463</v>
      </c>
      <c r="J93" s="38"/>
    </row>
    <row r="94" spans="1:16" ht="30" x14ac:dyDescent="0.25">
      <c r="A94" s="30" t="s">
        <v>44</v>
      </c>
      <c r="B94" s="30">
        <v>27</v>
      </c>
      <c r="C94" s="31" t="s">
        <v>464</v>
      </c>
      <c r="D94" s="30" t="s">
        <v>46</v>
      </c>
      <c r="E94" s="32" t="s">
        <v>465</v>
      </c>
      <c r="F94" s="33" t="s">
        <v>116</v>
      </c>
      <c r="G94" s="34">
        <v>118.258</v>
      </c>
      <c r="H94" s="35">
        <v>0</v>
      </c>
      <c r="I94" s="35">
        <f>ROUND(G94*H94,P4)</f>
        <v>0</v>
      </c>
      <c r="J94" s="30"/>
      <c r="O94" s="36">
        <f>I94*0.21</f>
        <v>0</v>
      </c>
      <c r="P94">
        <v>3</v>
      </c>
    </row>
    <row r="95" spans="1:16" ht="45" x14ac:dyDescent="0.25">
      <c r="A95" s="30" t="s">
        <v>49</v>
      </c>
      <c r="B95" s="37"/>
      <c r="E95" s="32" t="s">
        <v>466</v>
      </c>
      <c r="J95" s="38"/>
    </row>
    <row r="96" spans="1:16" ht="45" x14ac:dyDescent="0.25">
      <c r="A96" s="30" t="s">
        <v>51</v>
      </c>
      <c r="B96" s="37"/>
      <c r="E96" s="39" t="s">
        <v>467</v>
      </c>
      <c r="J96" s="38"/>
    </row>
    <row r="97" spans="1:16" x14ac:dyDescent="0.25">
      <c r="A97" s="30" t="s">
        <v>44</v>
      </c>
      <c r="B97" s="30">
        <v>28</v>
      </c>
      <c r="C97" s="31" t="s">
        <v>468</v>
      </c>
      <c r="D97" s="30" t="s">
        <v>46</v>
      </c>
      <c r="E97" s="32" t="s">
        <v>469</v>
      </c>
      <c r="F97" s="33" t="s">
        <v>48</v>
      </c>
      <c r="G97" s="34">
        <v>1</v>
      </c>
      <c r="H97" s="35">
        <v>0</v>
      </c>
      <c r="I97" s="35">
        <f>ROUND(G97*H97,P4)</f>
        <v>0</v>
      </c>
      <c r="J97" s="30"/>
      <c r="O97" s="36">
        <f>I97*0.21</f>
        <v>0</v>
      </c>
      <c r="P97">
        <v>3</v>
      </c>
    </row>
    <row r="98" spans="1:16" ht="60" x14ac:dyDescent="0.25">
      <c r="A98" s="30" t="s">
        <v>49</v>
      </c>
      <c r="B98" s="37"/>
      <c r="E98" s="32" t="s">
        <v>470</v>
      </c>
      <c r="J98" s="38"/>
    </row>
    <row r="99" spans="1:16" ht="30" x14ac:dyDescent="0.25">
      <c r="A99" s="30" t="s">
        <v>51</v>
      </c>
      <c r="B99" s="41"/>
      <c r="C99" s="42"/>
      <c r="D99" s="42"/>
      <c r="E99" s="39" t="s">
        <v>52</v>
      </c>
      <c r="F99" s="42"/>
      <c r="G99" s="42"/>
      <c r="H99" s="42"/>
      <c r="I99" s="42"/>
      <c r="J99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11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7.285156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23</v>
      </c>
      <c r="F2" s="3"/>
      <c r="G2" s="3"/>
      <c r="H2" s="3"/>
      <c r="I2" s="3"/>
      <c r="J2" s="15"/>
    </row>
    <row r="3" spans="1:16" x14ac:dyDescent="0.25">
      <c r="A3" s="3" t="s">
        <v>24</v>
      </c>
      <c r="B3" s="16" t="s">
        <v>25</v>
      </c>
      <c r="C3" s="46" t="s">
        <v>26</v>
      </c>
      <c r="D3" s="47"/>
      <c r="E3" s="17" t="s">
        <v>27</v>
      </c>
      <c r="F3" s="3"/>
      <c r="G3" s="3"/>
      <c r="H3" s="18" t="s">
        <v>21</v>
      </c>
      <c r="I3" s="19">
        <f>SUMIFS(I8:I111,A8:A111,"SD")</f>
        <v>0</v>
      </c>
      <c r="J3" s="15"/>
      <c r="O3">
        <v>0</v>
      </c>
      <c r="P3">
        <v>2</v>
      </c>
    </row>
    <row r="4" spans="1:16" x14ac:dyDescent="0.25">
      <c r="A4" s="3" t="s">
        <v>28</v>
      </c>
      <c r="B4" s="16" t="s">
        <v>29</v>
      </c>
      <c r="C4" s="46" t="s">
        <v>21</v>
      </c>
      <c r="D4" s="47"/>
      <c r="E4" s="17" t="s">
        <v>22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30</v>
      </c>
      <c r="B5" s="49" t="s">
        <v>31</v>
      </c>
      <c r="C5" s="50" t="s">
        <v>32</v>
      </c>
      <c r="D5" s="50" t="s">
        <v>33</v>
      </c>
      <c r="E5" s="50" t="s">
        <v>34</v>
      </c>
      <c r="F5" s="50" t="s">
        <v>35</v>
      </c>
      <c r="G5" s="50" t="s">
        <v>36</v>
      </c>
      <c r="H5" s="50" t="s">
        <v>37</v>
      </c>
      <c r="I5" s="50"/>
      <c r="J5" s="51" t="s">
        <v>38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39</v>
      </c>
      <c r="I6" s="7" t="s">
        <v>40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41</v>
      </c>
      <c r="B8" s="25"/>
      <c r="C8" s="26" t="s">
        <v>42</v>
      </c>
      <c r="D8" s="27"/>
      <c r="E8" s="24" t="s">
        <v>43</v>
      </c>
      <c r="F8" s="27"/>
      <c r="G8" s="27"/>
      <c r="H8" s="27"/>
      <c r="I8" s="28">
        <f>SUMIFS(I9:I14,A9:A14,"P")</f>
        <v>0</v>
      </c>
      <c r="J8" s="29"/>
    </row>
    <row r="9" spans="1:16" ht="30" x14ac:dyDescent="0.25">
      <c r="A9" s="30" t="s">
        <v>44</v>
      </c>
      <c r="B9" s="30">
        <v>1</v>
      </c>
      <c r="C9" s="31" t="s">
        <v>99</v>
      </c>
      <c r="D9" s="30" t="s">
        <v>46</v>
      </c>
      <c r="E9" s="32" t="s">
        <v>100</v>
      </c>
      <c r="F9" s="33" t="s">
        <v>101</v>
      </c>
      <c r="G9" s="34">
        <v>1.1679999999999999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165" x14ac:dyDescent="0.25">
      <c r="A10" s="30" t="s">
        <v>49</v>
      </c>
      <c r="B10" s="37"/>
      <c r="E10" s="32" t="s">
        <v>471</v>
      </c>
      <c r="J10" s="38"/>
    </row>
    <row r="11" spans="1:16" ht="30" x14ac:dyDescent="0.25">
      <c r="A11" s="30" t="s">
        <v>51</v>
      </c>
      <c r="B11" s="37"/>
      <c r="E11" s="39" t="s">
        <v>472</v>
      </c>
      <c r="J11" s="38"/>
    </row>
    <row r="12" spans="1:16" ht="30" x14ac:dyDescent="0.25">
      <c r="A12" s="30" t="s">
        <v>44</v>
      </c>
      <c r="B12" s="30">
        <v>2</v>
      </c>
      <c r="C12" s="31" t="s">
        <v>104</v>
      </c>
      <c r="D12" s="30" t="s">
        <v>46</v>
      </c>
      <c r="E12" s="32" t="s">
        <v>100</v>
      </c>
      <c r="F12" s="33" t="s">
        <v>101</v>
      </c>
      <c r="G12" s="34">
        <v>1777.4970000000001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150" x14ac:dyDescent="0.25">
      <c r="A13" s="30" t="s">
        <v>49</v>
      </c>
      <c r="B13" s="37"/>
      <c r="E13" s="32" t="s">
        <v>473</v>
      </c>
      <c r="J13" s="38"/>
    </row>
    <row r="14" spans="1:16" ht="60" x14ac:dyDescent="0.25">
      <c r="A14" s="30" t="s">
        <v>51</v>
      </c>
      <c r="B14" s="37"/>
      <c r="E14" s="39" t="s">
        <v>474</v>
      </c>
      <c r="J14" s="38"/>
    </row>
    <row r="15" spans="1:16" x14ac:dyDescent="0.25">
      <c r="A15" s="24" t="s">
        <v>41</v>
      </c>
      <c r="B15" s="25"/>
      <c r="C15" s="26" t="s">
        <v>112</v>
      </c>
      <c r="D15" s="27"/>
      <c r="E15" s="24" t="s">
        <v>113</v>
      </c>
      <c r="F15" s="27"/>
      <c r="G15" s="27"/>
      <c r="H15" s="27"/>
      <c r="I15" s="28">
        <f>SUMIFS(I16:I60,A16:A60,"P")</f>
        <v>0</v>
      </c>
      <c r="J15" s="29"/>
    </row>
    <row r="16" spans="1:16" x14ac:dyDescent="0.25">
      <c r="A16" s="30" t="s">
        <v>44</v>
      </c>
      <c r="B16" s="30">
        <v>3</v>
      </c>
      <c r="C16" s="31" t="s">
        <v>475</v>
      </c>
      <c r="D16" s="30" t="s">
        <v>46</v>
      </c>
      <c r="E16" s="32" t="s">
        <v>476</v>
      </c>
      <c r="F16" s="33" t="s">
        <v>76</v>
      </c>
      <c r="G16" s="34">
        <v>21.684999999999999</v>
      </c>
      <c r="H16" s="35">
        <v>0</v>
      </c>
      <c r="I16" s="35">
        <f>ROUND(G16*H16,P4)</f>
        <v>0</v>
      </c>
      <c r="J16" s="33" t="s">
        <v>58</v>
      </c>
      <c r="O16" s="36">
        <f>I16*0.21</f>
        <v>0</v>
      </c>
      <c r="P16">
        <v>3</v>
      </c>
    </row>
    <row r="17" spans="1:16" ht="45" x14ac:dyDescent="0.25">
      <c r="A17" s="30" t="s">
        <v>49</v>
      </c>
      <c r="B17" s="37"/>
      <c r="E17" s="32" t="s">
        <v>477</v>
      </c>
      <c r="J17" s="38"/>
    </row>
    <row r="18" spans="1:16" ht="30" x14ac:dyDescent="0.25">
      <c r="A18" s="30" t="s">
        <v>51</v>
      </c>
      <c r="B18" s="37"/>
      <c r="E18" s="39" t="s">
        <v>478</v>
      </c>
      <c r="J18" s="38"/>
    </row>
    <row r="19" spans="1:16" ht="30" x14ac:dyDescent="0.25">
      <c r="A19" s="30" t="s">
        <v>44</v>
      </c>
      <c r="B19" s="30">
        <v>4</v>
      </c>
      <c r="C19" s="31" t="s">
        <v>479</v>
      </c>
      <c r="D19" s="30" t="s">
        <v>46</v>
      </c>
      <c r="E19" s="32" t="s">
        <v>480</v>
      </c>
      <c r="F19" s="33" t="s">
        <v>109</v>
      </c>
      <c r="G19" s="34">
        <v>0.58399999999999996</v>
      </c>
      <c r="H19" s="35">
        <v>0</v>
      </c>
      <c r="I19" s="35">
        <f>ROUND(G19*H19,P4)</f>
        <v>0</v>
      </c>
      <c r="J19" s="33" t="s">
        <v>58</v>
      </c>
      <c r="O19" s="36">
        <f>I19*0.21</f>
        <v>0</v>
      </c>
      <c r="P19">
        <v>3</v>
      </c>
    </row>
    <row r="20" spans="1:16" ht="30" x14ac:dyDescent="0.25">
      <c r="A20" s="30" t="s">
        <v>49</v>
      </c>
      <c r="B20" s="37"/>
      <c r="E20" s="32" t="s">
        <v>481</v>
      </c>
      <c r="J20" s="38"/>
    </row>
    <row r="21" spans="1:16" ht="45" x14ac:dyDescent="0.25">
      <c r="A21" s="30" t="s">
        <v>51</v>
      </c>
      <c r="B21" s="37"/>
      <c r="E21" s="39" t="s">
        <v>482</v>
      </c>
      <c r="J21" s="38"/>
    </row>
    <row r="22" spans="1:16" ht="30" x14ac:dyDescent="0.25">
      <c r="A22" s="30" t="s">
        <v>44</v>
      </c>
      <c r="B22" s="30">
        <v>5</v>
      </c>
      <c r="C22" s="31" t="s">
        <v>483</v>
      </c>
      <c r="D22" s="30" t="s">
        <v>46</v>
      </c>
      <c r="E22" s="32" t="s">
        <v>484</v>
      </c>
      <c r="F22" s="33" t="s">
        <v>109</v>
      </c>
      <c r="G22" s="34">
        <v>12.058999999999999</v>
      </c>
      <c r="H22" s="35">
        <v>0</v>
      </c>
      <c r="I22" s="35">
        <f>ROUND(G22*H22,P4)</f>
        <v>0</v>
      </c>
      <c r="J22" s="33" t="s">
        <v>58</v>
      </c>
      <c r="O22" s="36">
        <f>I22*0.21</f>
        <v>0</v>
      </c>
      <c r="P22">
        <v>3</v>
      </c>
    </row>
    <row r="23" spans="1:16" ht="30" x14ac:dyDescent="0.25">
      <c r="A23" s="30" t="s">
        <v>49</v>
      </c>
      <c r="B23" s="37"/>
      <c r="E23" s="32" t="s">
        <v>485</v>
      </c>
      <c r="J23" s="38"/>
    </row>
    <row r="24" spans="1:16" ht="75" x14ac:dyDescent="0.25">
      <c r="A24" s="30" t="s">
        <v>51</v>
      </c>
      <c r="B24" s="37"/>
      <c r="E24" s="39" t="s">
        <v>486</v>
      </c>
      <c r="J24" s="38"/>
    </row>
    <row r="25" spans="1:16" ht="30" x14ac:dyDescent="0.25">
      <c r="A25" s="30" t="s">
        <v>44</v>
      </c>
      <c r="B25" s="30">
        <v>6</v>
      </c>
      <c r="C25" s="31" t="s">
        <v>487</v>
      </c>
      <c r="D25" s="30" t="s">
        <v>46</v>
      </c>
      <c r="E25" s="32" t="s">
        <v>488</v>
      </c>
      <c r="F25" s="33" t="s">
        <v>109</v>
      </c>
      <c r="G25" s="34">
        <v>8.7850000000000001</v>
      </c>
      <c r="H25" s="35">
        <v>0</v>
      </c>
      <c r="I25" s="35">
        <f>ROUND(G25*H25,P4)</f>
        <v>0</v>
      </c>
      <c r="J25" s="33" t="s">
        <v>58</v>
      </c>
      <c r="O25" s="36">
        <f>I25*0.21</f>
        <v>0</v>
      </c>
      <c r="P25">
        <v>3</v>
      </c>
    </row>
    <row r="26" spans="1:16" ht="45" x14ac:dyDescent="0.25">
      <c r="A26" s="30" t="s">
        <v>49</v>
      </c>
      <c r="B26" s="37"/>
      <c r="E26" s="32" t="s">
        <v>489</v>
      </c>
      <c r="J26" s="38"/>
    </row>
    <row r="27" spans="1:16" ht="45" x14ac:dyDescent="0.25">
      <c r="A27" s="30" t="s">
        <v>51</v>
      </c>
      <c r="B27" s="37"/>
      <c r="E27" s="39" t="s">
        <v>490</v>
      </c>
      <c r="J27" s="38"/>
    </row>
    <row r="28" spans="1:16" x14ac:dyDescent="0.25">
      <c r="A28" s="30" t="s">
        <v>44</v>
      </c>
      <c r="B28" s="30">
        <v>7</v>
      </c>
      <c r="C28" s="31" t="s">
        <v>491</v>
      </c>
      <c r="D28" s="30" t="s">
        <v>46</v>
      </c>
      <c r="E28" s="32" t="s">
        <v>492</v>
      </c>
      <c r="F28" s="33" t="s">
        <v>109</v>
      </c>
      <c r="G28" s="34">
        <v>16.385999999999999</v>
      </c>
      <c r="H28" s="35">
        <v>0</v>
      </c>
      <c r="I28" s="35">
        <f>ROUND(G28*H28,P4)</f>
        <v>0</v>
      </c>
      <c r="J28" s="33" t="s">
        <v>58</v>
      </c>
      <c r="O28" s="36">
        <f>I28*0.21</f>
        <v>0</v>
      </c>
      <c r="P28">
        <v>3</v>
      </c>
    </row>
    <row r="29" spans="1:16" ht="30" x14ac:dyDescent="0.25">
      <c r="A29" s="30" t="s">
        <v>49</v>
      </c>
      <c r="B29" s="37"/>
      <c r="E29" s="32" t="s">
        <v>493</v>
      </c>
      <c r="J29" s="38"/>
    </row>
    <row r="30" spans="1:16" ht="30" x14ac:dyDescent="0.25">
      <c r="A30" s="30" t="s">
        <v>51</v>
      </c>
      <c r="B30" s="37"/>
      <c r="E30" s="39" t="s">
        <v>494</v>
      </c>
      <c r="J30" s="38"/>
    </row>
    <row r="31" spans="1:16" x14ac:dyDescent="0.25">
      <c r="A31" s="30" t="s">
        <v>44</v>
      </c>
      <c r="B31" s="30">
        <v>8</v>
      </c>
      <c r="C31" s="31" t="s">
        <v>495</v>
      </c>
      <c r="D31" s="30" t="s">
        <v>46</v>
      </c>
      <c r="E31" s="32" t="s">
        <v>496</v>
      </c>
      <c r="F31" s="33" t="s">
        <v>109</v>
      </c>
      <c r="G31" s="34">
        <v>255.58</v>
      </c>
      <c r="H31" s="35">
        <v>0</v>
      </c>
      <c r="I31" s="35">
        <f>ROUND(G31*H31,P4)</f>
        <v>0</v>
      </c>
      <c r="J31" s="33" t="s">
        <v>58</v>
      </c>
      <c r="O31" s="36">
        <f>I31*0.21</f>
        <v>0</v>
      </c>
      <c r="P31">
        <v>3</v>
      </c>
    </row>
    <row r="32" spans="1:16" x14ac:dyDescent="0.25">
      <c r="A32" s="30" t="s">
        <v>49</v>
      </c>
      <c r="B32" s="37"/>
      <c r="E32" s="32" t="s">
        <v>497</v>
      </c>
      <c r="J32" s="38"/>
    </row>
    <row r="33" spans="1:16" ht="45" x14ac:dyDescent="0.25">
      <c r="A33" s="30" t="s">
        <v>51</v>
      </c>
      <c r="B33" s="37"/>
      <c r="E33" s="39" t="s">
        <v>498</v>
      </c>
      <c r="J33" s="38"/>
    </row>
    <row r="34" spans="1:16" x14ac:dyDescent="0.25">
      <c r="A34" s="30" t="s">
        <v>44</v>
      </c>
      <c r="B34" s="30">
        <v>9</v>
      </c>
      <c r="C34" s="31" t="s">
        <v>499</v>
      </c>
      <c r="D34" s="30" t="s">
        <v>46</v>
      </c>
      <c r="E34" s="32" t="s">
        <v>500</v>
      </c>
      <c r="F34" s="33" t="s">
        <v>109</v>
      </c>
      <c r="G34" s="34">
        <v>155.71600000000001</v>
      </c>
      <c r="H34" s="35">
        <v>0</v>
      </c>
      <c r="I34" s="35">
        <f>ROUND(G34*H34,P4)</f>
        <v>0</v>
      </c>
      <c r="J34" s="33" t="s">
        <v>58</v>
      </c>
      <c r="O34" s="36">
        <f>I34*0.21</f>
        <v>0</v>
      </c>
      <c r="P34">
        <v>3</v>
      </c>
    </row>
    <row r="35" spans="1:16" ht="45" x14ac:dyDescent="0.25">
      <c r="A35" s="30" t="s">
        <v>49</v>
      </c>
      <c r="B35" s="37"/>
      <c r="E35" s="32" t="s">
        <v>501</v>
      </c>
      <c r="J35" s="38"/>
    </row>
    <row r="36" spans="1:16" ht="30" x14ac:dyDescent="0.25">
      <c r="A36" s="30" t="s">
        <v>51</v>
      </c>
      <c r="B36" s="37"/>
      <c r="E36" s="39" t="s">
        <v>502</v>
      </c>
      <c r="J36" s="38"/>
    </row>
    <row r="37" spans="1:16" x14ac:dyDescent="0.25">
      <c r="A37" s="30" t="s">
        <v>44</v>
      </c>
      <c r="B37" s="30">
        <v>10</v>
      </c>
      <c r="C37" s="31" t="s">
        <v>503</v>
      </c>
      <c r="D37" s="30" t="s">
        <v>46</v>
      </c>
      <c r="E37" s="32" t="s">
        <v>504</v>
      </c>
      <c r="F37" s="33" t="s">
        <v>109</v>
      </c>
      <c r="G37" s="34">
        <v>960.77099999999996</v>
      </c>
      <c r="H37" s="35">
        <v>0</v>
      </c>
      <c r="I37" s="35">
        <f>ROUND(G37*H37,P4)</f>
        <v>0</v>
      </c>
      <c r="J37" s="33" t="s">
        <v>58</v>
      </c>
      <c r="O37" s="36">
        <f>I37*0.21</f>
        <v>0</v>
      </c>
      <c r="P37">
        <v>3</v>
      </c>
    </row>
    <row r="38" spans="1:16" ht="45" x14ac:dyDescent="0.25">
      <c r="A38" s="30" t="s">
        <v>49</v>
      </c>
      <c r="B38" s="37"/>
      <c r="E38" s="32" t="s">
        <v>505</v>
      </c>
      <c r="J38" s="38"/>
    </row>
    <row r="39" spans="1:16" ht="30" x14ac:dyDescent="0.25">
      <c r="A39" s="30" t="s">
        <v>51</v>
      </c>
      <c r="B39" s="37"/>
      <c r="E39" s="39" t="s">
        <v>506</v>
      </c>
      <c r="J39" s="38"/>
    </row>
    <row r="40" spans="1:16" x14ac:dyDescent="0.25">
      <c r="A40" s="30" t="s">
        <v>44</v>
      </c>
      <c r="B40" s="30">
        <v>11</v>
      </c>
      <c r="C40" s="31" t="s">
        <v>168</v>
      </c>
      <c r="D40" s="30" t="s">
        <v>46</v>
      </c>
      <c r="E40" s="32" t="s">
        <v>169</v>
      </c>
      <c r="F40" s="33" t="s">
        <v>109</v>
      </c>
      <c r="G40" s="34">
        <v>1132.873</v>
      </c>
      <c r="H40" s="35">
        <v>0</v>
      </c>
      <c r="I40" s="35">
        <f>ROUND(G40*H40,P4)</f>
        <v>0</v>
      </c>
      <c r="J40" s="33" t="s">
        <v>58</v>
      </c>
      <c r="O40" s="36">
        <f>I40*0.21</f>
        <v>0</v>
      </c>
      <c r="P40">
        <v>3</v>
      </c>
    </row>
    <row r="41" spans="1:16" ht="30" x14ac:dyDescent="0.25">
      <c r="A41" s="30" t="s">
        <v>49</v>
      </c>
      <c r="B41" s="37"/>
      <c r="E41" s="32" t="s">
        <v>507</v>
      </c>
      <c r="J41" s="38"/>
    </row>
    <row r="42" spans="1:16" ht="60" x14ac:dyDescent="0.25">
      <c r="A42" s="30" t="s">
        <v>51</v>
      </c>
      <c r="B42" s="37"/>
      <c r="E42" s="39" t="s">
        <v>508</v>
      </c>
      <c r="J42" s="38"/>
    </row>
    <row r="43" spans="1:16" x14ac:dyDescent="0.25">
      <c r="A43" s="30" t="s">
        <v>44</v>
      </c>
      <c r="B43" s="30">
        <v>12</v>
      </c>
      <c r="C43" s="31" t="s">
        <v>509</v>
      </c>
      <c r="D43" s="30" t="s">
        <v>46</v>
      </c>
      <c r="E43" s="32" t="s">
        <v>510</v>
      </c>
      <c r="F43" s="33" t="s">
        <v>109</v>
      </c>
      <c r="G43" s="34">
        <v>239.19399999999999</v>
      </c>
      <c r="H43" s="35">
        <v>0</v>
      </c>
      <c r="I43" s="35">
        <f>ROUND(G43*H43,P4)</f>
        <v>0</v>
      </c>
      <c r="J43" s="33" t="s">
        <v>58</v>
      </c>
      <c r="O43" s="36">
        <f>I43*0.21</f>
        <v>0</v>
      </c>
      <c r="P43">
        <v>3</v>
      </c>
    </row>
    <row r="44" spans="1:16" ht="30" x14ac:dyDescent="0.25">
      <c r="A44" s="30" t="s">
        <v>49</v>
      </c>
      <c r="B44" s="37"/>
      <c r="E44" s="32" t="s">
        <v>511</v>
      </c>
      <c r="J44" s="38"/>
    </row>
    <row r="45" spans="1:16" ht="30" x14ac:dyDescent="0.25">
      <c r="A45" s="30" t="s">
        <v>51</v>
      </c>
      <c r="B45" s="37"/>
      <c r="E45" s="39" t="s">
        <v>512</v>
      </c>
      <c r="J45" s="38"/>
    </row>
    <row r="46" spans="1:16" x14ac:dyDescent="0.25">
      <c r="A46" s="30" t="s">
        <v>44</v>
      </c>
      <c r="B46" s="30">
        <v>13</v>
      </c>
      <c r="C46" s="31" t="s">
        <v>513</v>
      </c>
      <c r="D46" s="30" t="s">
        <v>46</v>
      </c>
      <c r="E46" s="32" t="s">
        <v>514</v>
      </c>
      <c r="F46" s="33" t="s">
        <v>109</v>
      </c>
      <c r="G46" s="34">
        <v>592.58600000000001</v>
      </c>
      <c r="H46" s="35">
        <v>0</v>
      </c>
      <c r="I46" s="35">
        <f>ROUND(G46*H46,P4)</f>
        <v>0</v>
      </c>
      <c r="J46" s="33" t="s">
        <v>58</v>
      </c>
      <c r="O46" s="36">
        <f>I46*0.21</f>
        <v>0</v>
      </c>
      <c r="P46">
        <v>3</v>
      </c>
    </row>
    <row r="47" spans="1:16" x14ac:dyDescent="0.25">
      <c r="A47" s="30" t="s">
        <v>49</v>
      </c>
      <c r="B47" s="37"/>
      <c r="E47" s="32" t="s">
        <v>515</v>
      </c>
      <c r="J47" s="38"/>
    </row>
    <row r="48" spans="1:16" ht="30" x14ac:dyDescent="0.25">
      <c r="A48" s="30" t="s">
        <v>51</v>
      </c>
      <c r="B48" s="37"/>
      <c r="E48" s="39" t="s">
        <v>516</v>
      </c>
      <c r="J48" s="38"/>
    </row>
    <row r="49" spans="1:16" x14ac:dyDescent="0.25">
      <c r="A49" s="30" t="s">
        <v>44</v>
      </c>
      <c r="B49" s="30">
        <v>14</v>
      </c>
      <c r="C49" s="31" t="s">
        <v>517</v>
      </c>
      <c r="D49" s="30" t="s">
        <v>46</v>
      </c>
      <c r="E49" s="32" t="s">
        <v>518</v>
      </c>
      <c r="F49" s="33" t="s">
        <v>109</v>
      </c>
      <c r="G49" s="34">
        <v>58.835999999999999</v>
      </c>
      <c r="H49" s="35">
        <v>0</v>
      </c>
      <c r="I49" s="35">
        <f>ROUND(G49*H49,P4)</f>
        <v>0</v>
      </c>
      <c r="J49" s="33" t="s">
        <v>58</v>
      </c>
      <c r="O49" s="36">
        <f>I49*0.21</f>
        <v>0</v>
      </c>
      <c r="P49">
        <v>3</v>
      </c>
    </row>
    <row r="50" spans="1:16" x14ac:dyDescent="0.25">
      <c r="A50" s="30" t="s">
        <v>49</v>
      </c>
      <c r="B50" s="37"/>
      <c r="E50" s="32" t="s">
        <v>519</v>
      </c>
      <c r="J50" s="38"/>
    </row>
    <row r="51" spans="1:16" ht="30" x14ac:dyDescent="0.25">
      <c r="A51" s="30" t="s">
        <v>51</v>
      </c>
      <c r="B51" s="37"/>
      <c r="E51" s="39" t="s">
        <v>520</v>
      </c>
      <c r="J51" s="38"/>
    </row>
    <row r="52" spans="1:16" x14ac:dyDescent="0.25">
      <c r="A52" s="30" t="s">
        <v>44</v>
      </c>
      <c r="B52" s="30">
        <v>15</v>
      </c>
      <c r="C52" s="31" t="s">
        <v>521</v>
      </c>
      <c r="D52" s="30" t="s">
        <v>46</v>
      </c>
      <c r="E52" s="32" t="s">
        <v>522</v>
      </c>
      <c r="F52" s="33" t="s">
        <v>116</v>
      </c>
      <c r="G52" s="34">
        <v>81.93</v>
      </c>
      <c r="H52" s="35">
        <v>0</v>
      </c>
      <c r="I52" s="35">
        <f>ROUND(G52*H52,P4)</f>
        <v>0</v>
      </c>
      <c r="J52" s="33" t="s">
        <v>58</v>
      </c>
      <c r="O52" s="36">
        <f>I52*0.21</f>
        <v>0</v>
      </c>
      <c r="P52">
        <v>3</v>
      </c>
    </row>
    <row r="53" spans="1:16" x14ac:dyDescent="0.25">
      <c r="A53" s="30" t="s">
        <v>49</v>
      </c>
      <c r="B53" s="37"/>
      <c r="E53" s="32" t="s">
        <v>523</v>
      </c>
      <c r="J53" s="38"/>
    </row>
    <row r="54" spans="1:16" ht="30" x14ac:dyDescent="0.25">
      <c r="A54" s="30" t="s">
        <v>51</v>
      </c>
      <c r="B54" s="37"/>
      <c r="E54" s="39" t="s">
        <v>524</v>
      </c>
      <c r="J54" s="38"/>
    </row>
    <row r="55" spans="1:16" x14ac:dyDescent="0.25">
      <c r="A55" s="30" t="s">
        <v>44</v>
      </c>
      <c r="B55" s="30">
        <v>16</v>
      </c>
      <c r="C55" s="31" t="s">
        <v>191</v>
      </c>
      <c r="D55" s="30" t="s">
        <v>46</v>
      </c>
      <c r="E55" s="32" t="s">
        <v>192</v>
      </c>
      <c r="F55" s="33" t="s">
        <v>116</v>
      </c>
      <c r="G55" s="34">
        <v>81.93</v>
      </c>
      <c r="H55" s="35">
        <v>0</v>
      </c>
      <c r="I55" s="35">
        <f>ROUND(G55*H55,P4)</f>
        <v>0</v>
      </c>
      <c r="J55" s="33" t="s">
        <v>58</v>
      </c>
      <c r="O55" s="36">
        <f>I55*0.21</f>
        <v>0</v>
      </c>
      <c r="P55">
        <v>3</v>
      </c>
    </row>
    <row r="56" spans="1:16" x14ac:dyDescent="0.25">
      <c r="A56" s="30" t="s">
        <v>49</v>
      </c>
      <c r="B56" s="37"/>
      <c r="E56" s="32" t="s">
        <v>193</v>
      </c>
      <c r="J56" s="38"/>
    </row>
    <row r="57" spans="1:16" ht="30" x14ac:dyDescent="0.25">
      <c r="A57" s="30" t="s">
        <v>51</v>
      </c>
      <c r="B57" s="37"/>
      <c r="E57" s="39" t="s">
        <v>525</v>
      </c>
      <c r="J57" s="38"/>
    </row>
    <row r="58" spans="1:16" x14ac:dyDescent="0.25">
      <c r="A58" s="30" t="s">
        <v>44</v>
      </c>
      <c r="B58" s="30">
        <v>17</v>
      </c>
      <c r="C58" s="31" t="s">
        <v>194</v>
      </c>
      <c r="D58" s="30" t="s">
        <v>46</v>
      </c>
      <c r="E58" s="32" t="s">
        <v>195</v>
      </c>
      <c r="F58" s="33" t="s">
        <v>116</v>
      </c>
      <c r="G58" s="34">
        <v>81.93</v>
      </c>
      <c r="H58" s="35">
        <v>0</v>
      </c>
      <c r="I58" s="35">
        <f>ROUND(G58*H58,P4)</f>
        <v>0</v>
      </c>
      <c r="J58" s="33" t="s">
        <v>58</v>
      </c>
      <c r="O58" s="36">
        <f>I58*0.21</f>
        <v>0</v>
      </c>
      <c r="P58">
        <v>3</v>
      </c>
    </row>
    <row r="59" spans="1:16" x14ac:dyDescent="0.25">
      <c r="A59" s="30" t="s">
        <v>49</v>
      </c>
      <c r="B59" s="37"/>
      <c r="E59" s="32" t="s">
        <v>196</v>
      </c>
      <c r="J59" s="38"/>
    </row>
    <row r="60" spans="1:16" ht="30" x14ac:dyDescent="0.25">
      <c r="A60" s="30" t="s">
        <v>51</v>
      </c>
      <c r="B60" s="37"/>
      <c r="E60" s="39" t="s">
        <v>525</v>
      </c>
      <c r="J60" s="38"/>
    </row>
    <row r="61" spans="1:16" x14ac:dyDescent="0.25">
      <c r="A61" s="24" t="s">
        <v>41</v>
      </c>
      <c r="B61" s="25"/>
      <c r="C61" s="26" t="s">
        <v>526</v>
      </c>
      <c r="D61" s="27"/>
      <c r="E61" s="24" t="s">
        <v>527</v>
      </c>
      <c r="F61" s="27"/>
      <c r="G61" s="27"/>
      <c r="H61" s="27"/>
      <c r="I61" s="28">
        <f>SUMIFS(I62:I70,A62:A70,"P")</f>
        <v>0</v>
      </c>
      <c r="J61" s="29"/>
    </row>
    <row r="62" spans="1:16" x14ac:dyDescent="0.25">
      <c r="A62" s="30" t="s">
        <v>44</v>
      </c>
      <c r="B62" s="30">
        <v>18</v>
      </c>
      <c r="C62" s="31" t="s">
        <v>528</v>
      </c>
      <c r="D62" s="30" t="s">
        <v>46</v>
      </c>
      <c r="E62" s="32" t="s">
        <v>529</v>
      </c>
      <c r="F62" s="33" t="s">
        <v>109</v>
      </c>
      <c r="G62" s="34">
        <v>5.0270000000000001</v>
      </c>
      <c r="H62" s="35">
        <v>0</v>
      </c>
      <c r="I62" s="35">
        <f>ROUND(G62*H62,P4)</f>
        <v>0</v>
      </c>
      <c r="J62" s="33" t="s">
        <v>58</v>
      </c>
      <c r="O62" s="36">
        <f>I62*0.21</f>
        <v>0</v>
      </c>
      <c r="P62">
        <v>3</v>
      </c>
    </row>
    <row r="63" spans="1:16" x14ac:dyDescent="0.25">
      <c r="A63" s="30" t="s">
        <v>49</v>
      </c>
      <c r="B63" s="37"/>
      <c r="E63" s="32" t="s">
        <v>530</v>
      </c>
      <c r="J63" s="38"/>
    </row>
    <row r="64" spans="1:16" ht="30" x14ac:dyDescent="0.25">
      <c r="A64" s="30" t="s">
        <v>51</v>
      </c>
      <c r="B64" s="37"/>
      <c r="E64" s="39" t="s">
        <v>531</v>
      </c>
      <c r="J64" s="38"/>
    </row>
    <row r="65" spans="1:16" x14ac:dyDescent="0.25">
      <c r="A65" s="30" t="s">
        <v>44</v>
      </c>
      <c r="B65" s="30">
        <v>19</v>
      </c>
      <c r="C65" s="31" t="s">
        <v>532</v>
      </c>
      <c r="D65" s="30" t="s">
        <v>46</v>
      </c>
      <c r="E65" s="32" t="s">
        <v>533</v>
      </c>
      <c r="F65" s="33" t="s">
        <v>109</v>
      </c>
      <c r="G65" s="34">
        <v>1.9470000000000001</v>
      </c>
      <c r="H65" s="35">
        <v>0</v>
      </c>
      <c r="I65" s="35">
        <f>ROUND(G65*H65,P4)</f>
        <v>0</v>
      </c>
      <c r="J65" s="33" t="s">
        <v>58</v>
      </c>
      <c r="O65" s="36">
        <f>I65*0.21</f>
        <v>0</v>
      </c>
      <c r="P65">
        <v>3</v>
      </c>
    </row>
    <row r="66" spans="1:16" x14ac:dyDescent="0.25">
      <c r="A66" s="30" t="s">
        <v>49</v>
      </c>
      <c r="B66" s="37"/>
      <c r="E66" s="32" t="s">
        <v>534</v>
      </c>
      <c r="J66" s="38"/>
    </row>
    <row r="67" spans="1:16" ht="30" x14ac:dyDescent="0.25">
      <c r="A67" s="30" t="s">
        <v>51</v>
      </c>
      <c r="B67" s="37"/>
      <c r="E67" s="39" t="s">
        <v>535</v>
      </c>
      <c r="J67" s="38"/>
    </row>
    <row r="68" spans="1:16" x14ac:dyDescent="0.25">
      <c r="A68" s="30" t="s">
        <v>44</v>
      </c>
      <c r="B68" s="30">
        <v>20</v>
      </c>
      <c r="C68" s="31" t="s">
        <v>536</v>
      </c>
      <c r="D68" s="30" t="s">
        <v>46</v>
      </c>
      <c r="E68" s="32" t="s">
        <v>537</v>
      </c>
      <c r="F68" s="33" t="s">
        <v>109</v>
      </c>
      <c r="G68" s="34">
        <v>91.072999999999993</v>
      </c>
      <c r="H68" s="35">
        <v>0</v>
      </c>
      <c r="I68" s="35">
        <f>ROUND(G68*H68,P4)</f>
        <v>0</v>
      </c>
      <c r="J68" s="33" t="s">
        <v>58</v>
      </c>
      <c r="O68" s="36">
        <f>I68*0.21</f>
        <v>0</v>
      </c>
      <c r="P68">
        <v>3</v>
      </c>
    </row>
    <row r="69" spans="1:16" x14ac:dyDescent="0.25">
      <c r="A69" s="30" t="s">
        <v>49</v>
      </c>
      <c r="B69" s="37"/>
      <c r="E69" s="32" t="s">
        <v>538</v>
      </c>
      <c r="J69" s="38"/>
    </row>
    <row r="70" spans="1:16" ht="30" x14ac:dyDescent="0.25">
      <c r="A70" s="30" t="s">
        <v>51</v>
      </c>
      <c r="B70" s="37"/>
      <c r="E70" s="39" t="s">
        <v>539</v>
      </c>
      <c r="J70" s="38"/>
    </row>
    <row r="71" spans="1:16" x14ac:dyDescent="0.25">
      <c r="A71" s="24" t="s">
        <v>41</v>
      </c>
      <c r="B71" s="25"/>
      <c r="C71" s="26" t="s">
        <v>215</v>
      </c>
      <c r="D71" s="27"/>
      <c r="E71" s="24" t="s">
        <v>216</v>
      </c>
      <c r="F71" s="27"/>
      <c r="G71" s="27"/>
      <c r="H71" s="27"/>
      <c r="I71" s="28">
        <f>SUMIFS(I72:I77,A72:A77,"P")</f>
        <v>0</v>
      </c>
      <c r="J71" s="29"/>
    </row>
    <row r="72" spans="1:16" x14ac:dyDescent="0.25">
      <c r="A72" s="30" t="s">
        <v>44</v>
      </c>
      <c r="B72" s="30">
        <v>21</v>
      </c>
      <c r="C72" s="31" t="s">
        <v>540</v>
      </c>
      <c r="D72" s="30" t="s">
        <v>46</v>
      </c>
      <c r="E72" s="32" t="s">
        <v>541</v>
      </c>
      <c r="F72" s="33" t="s">
        <v>109</v>
      </c>
      <c r="G72" s="34">
        <v>6.15</v>
      </c>
      <c r="H72" s="35">
        <v>0</v>
      </c>
      <c r="I72" s="35">
        <f>ROUND(G72*H72,P4)</f>
        <v>0</v>
      </c>
      <c r="J72" s="33" t="s">
        <v>58</v>
      </c>
      <c r="O72" s="36">
        <f>I72*0.21</f>
        <v>0</v>
      </c>
      <c r="P72">
        <v>3</v>
      </c>
    </row>
    <row r="73" spans="1:16" x14ac:dyDescent="0.25">
      <c r="A73" s="30" t="s">
        <v>49</v>
      </c>
      <c r="B73" s="37"/>
      <c r="E73" s="32" t="s">
        <v>542</v>
      </c>
      <c r="J73" s="38"/>
    </row>
    <row r="74" spans="1:16" ht="30" x14ac:dyDescent="0.25">
      <c r="A74" s="30" t="s">
        <v>51</v>
      </c>
      <c r="B74" s="37"/>
      <c r="E74" s="39" t="s">
        <v>543</v>
      </c>
      <c r="J74" s="38"/>
    </row>
    <row r="75" spans="1:16" ht="30" x14ac:dyDescent="0.25">
      <c r="A75" s="30" t="s">
        <v>44</v>
      </c>
      <c r="B75" s="30">
        <v>22</v>
      </c>
      <c r="C75" s="31" t="s">
        <v>270</v>
      </c>
      <c r="D75" s="30" t="s">
        <v>46</v>
      </c>
      <c r="E75" s="32" t="s">
        <v>271</v>
      </c>
      <c r="F75" s="33" t="s">
        <v>116</v>
      </c>
      <c r="G75" s="34">
        <v>9.7370000000000001</v>
      </c>
      <c r="H75" s="35">
        <v>0</v>
      </c>
      <c r="I75" s="35">
        <f>ROUND(G75*H75,P4)</f>
        <v>0</v>
      </c>
      <c r="J75" s="33" t="s">
        <v>58</v>
      </c>
      <c r="O75" s="36">
        <f>I75*0.21</f>
        <v>0</v>
      </c>
      <c r="P75">
        <v>3</v>
      </c>
    </row>
    <row r="76" spans="1:16" ht="30" x14ac:dyDescent="0.25">
      <c r="A76" s="30" t="s">
        <v>49</v>
      </c>
      <c r="B76" s="37"/>
      <c r="E76" s="32" t="s">
        <v>544</v>
      </c>
      <c r="J76" s="38"/>
    </row>
    <row r="77" spans="1:16" ht="30" x14ac:dyDescent="0.25">
      <c r="A77" s="30" t="s">
        <v>51</v>
      </c>
      <c r="B77" s="37"/>
      <c r="E77" s="39" t="s">
        <v>545</v>
      </c>
      <c r="J77" s="38"/>
    </row>
    <row r="78" spans="1:16" x14ac:dyDescent="0.25">
      <c r="A78" s="24" t="s">
        <v>41</v>
      </c>
      <c r="B78" s="25"/>
      <c r="C78" s="26" t="s">
        <v>286</v>
      </c>
      <c r="D78" s="27"/>
      <c r="E78" s="24" t="s">
        <v>287</v>
      </c>
      <c r="F78" s="27"/>
      <c r="G78" s="27"/>
      <c r="H78" s="27"/>
      <c r="I78" s="28">
        <f>SUMIFS(I79:I111,A79:A111,"P")</f>
        <v>0</v>
      </c>
      <c r="J78" s="29"/>
    </row>
    <row r="79" spans="1:16" x14ac:dyDescent="0.25">
      <c r="A79" s="30" t="s">
        <v>44</v>
      </c>
      <c r="B79" s="30">
        <v>23</v>
      </c>
      <c r="C79" s="31" t="s">
        <v>546</v>
      </c>
      <c r="D79" s="30" t="s">
        <v>46</v>
      </c>
      <c r="E79" s="32" t="s">
        <v>547</v>
      </c>
      <c r="F79" s="33" t="s">
        <v>548</v>
      </c>
      <c r="G79" s="34">
        <v>79.367000000000004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25">
      <c r="A80" s="30" t="s">
        <v>49</v>
      </c>
      <c r="B80" s="37"/>
      <c r="E80" s="32" t="s">
        <v>547</v>
      </c>
      <c r="J80" s="38"/>
    </row>
    <row r="81" spans="1:16" ht="30" x14ac:dyDescent="0.25">
      <c r="A81" s="30" t="s">
        <v>51</v>
      </c>
      <c r="B81" s="37"/>
      <c r="E81" s="39" t="s">
        <v>549</v>
      </c>
      <c r="J81" s="38"/>
    </row>
    <row r="82" spans="1:16" x14ac:dyDescent="0.25">
      <c r="A82" s="30" t="s">
        <v>44</v>
      </c>
      <c r="B82" s="30">
        <v>24</v>
      </c>
      <c r="C82" s="31" t="s">
        <v>550</v>
      </c>
      <c r="D82" s="30" t="s">
        <v>46</v>
      </c>
      <c r="E82" s="32" t="s">
        <v>551</v>
      </c>
      <c r="F82" s="33" t="s">
        <v>145</v>
      </c>
      <c r="G82" s="34">
        <v>163.03200000000001</v>
      </c>
      <c r="H82" s="35">
        <v>0</v>
      </c>
      <c r="I82" s="35">
        <f>ROUND(G82*H82,P4)</f>
        <v>0</v>
      </c>
      <c r="J82" s="33" t="s">
        <v>58</v>
      </c>
      <c r="O82" s="36">
        <f>I82*0.21</f>
        <v>0</v>
      </c>
      <c r="P82">
        <v>3</v>
      </c>
    </row>
    <row r="83" spans="1:16" x14ac:dyDescent="0.25">
      <c r="A83" s="30" t="s">
        <v>49</v>
      </c>
      <c r="B83" s="37"/>
      <c r="E83" s="32" t="s">
        <v>552</v>
      </c>
      <c r="J83" s="38"/>
    </row>
    <row r="84" spans="1:16" ht="30" x14ac:dyDescent="0.25">
      <c r="A84" s="30" t="s">
        <v>51</v>
      </c>
      <c r="B84" s="37"/>
      <c r="E84" s="39" t="s">
        <v>553</v>
      </c>
      <c r="J84" s="38"/>
    </row>
    <row r="85" spans="1:16" x14ac:dyDescent="0.25">
      <c r="A85" s="30" t="s">
        <v>44</v>
      </c>
      <c r="B85" s="30">
        <v>25</v>
      </c>
      <c r="C85" s="31" t="s">
        <v>554</v>
      </c>
      <c r="D85" s="30" t="s">
        <v>46</v>
      </c>
      <c r="E85" s="32" t="s">
        <v>555</v>
      </c>
      <c r="F85" s="33" t="s">
        <v>145</v>
      </c>
      <c r="G85" s="34">
        <v>55.491999999999997</v>
      </c>
      <c r="H85" s="35">
        <v>0</v>
      </c>
      <c r="I85" s="35">
        <f>ROUND(G85*H85,P4)</f>
        <v>0</v>
      </c>
      <c r="J85" s="33" t="s">
        <v>58</v>
      </c>
      <c r="O85" s="36">
        <f>I85*0.21</f>
        <v>0</v>
      </c>
      <c r="P85">
        <v>3</v>
      </c>
    </row>
    <row r="86" spans="1:16" x14ac:dyDescent="0.25">
      <c r="A86" s="30" t="s">
        <v>49</v>
      </c>
      <c r="B86" s="37"/>
      <c r="E86" s="32" t="s">
        <v>556</v>
      </c>
      <c r="J86" s="38"/>
    </row>
    <row r="87" spans="1:16" ht="30" x14ac:dyDescent="0.25">
      <c r="A87" s="30" t="s">
        <v>51</v>
      </c>
      <c r="B87" s="37"/>
      <c r="E87" s="39" t="s">
        <v>557</v>
      </c>
      <c r="J87" s="38"/>
    </row>
    <row r="88" spans="1:16" x14ac:dyDescent="0.25">
      <c r="A88" s="30" t="s">
        <v>44</v>
      </c>
      <c r="B88" s="30">
        <v>26</v>
      </c>
      <c r="C88" s="31" t="s">
        <v>558</v>
      </c>
      <c r="D88" s="30" t="s">
        <v>46</v>
      </c>
      <c r="E88" s="32" t="s">
        <v>559</v>
      </c>
      <c r="F88" s="33" t="s">
        <v>145</v>
      </c>
      <c r="G88" s="34">
        <v>305.32900000000001</v>
      </c>
      <c r="H88" s="35">
        <v>0</v>
      </c>
      <c r="I88" s="35">
        <f>ROUND(G88*H88,P4)</f>
        <v>0</v>
      </c>
      <c r="J88" s="33" t="s">
        <v>58</v>
      </c>
      <c r="O88" s="36">
        <f>I88*0.21</f>
        <v>0</v>
      </c>
      <c r="P88">
        <v>3</v>
      </c>
    </row>
    <row r="89" spans="1:16" x14ac:dyDescent="0.25">
      <c r="A89" s="30" t="s">
        <v>49</v>
      </c>
      <c r="B89" s="37"/>
      <c r="E89" s="32" t="s">
        <v>560</v>
      </c>
      <c r="J89" s="38"/>
    </row>
    <row r="90" spans="1:16" ht="30" x14ac:dyDescent="0.25">
      <c r="A90" s="30" t="s">
        <v>51</v>
      </c>
      <c r="B90" s="37"/>
      <c r="E90" s="39" t="s">
        <v>561</v>
      </c>
      <c r="J90" s="38"/>
    </row>
    <row r="91" spans="1:16" x14ac:dyDescent="0.25">
      <c r="A91" s="30" t="s">
        <v>44</v>
      </c>
      <c r="B91" s="30">
        <v>27</v>
      </c>
      <c r="C91" s="31" t="s">
        <v>562</v>
      </c>
      <c r="D91" s="30" t="s">
        <v>46</v>
      </c>
      <c r="E91" s="32" t="s">
        <v>563</v>
      </c>
      <c r="F91" s="33" t="s">
        <v>145</v>
      </c>
      <c r="G91" s="34">
        <v>52.384999999999998</v>
      </c>
      <c r="H91" s="35">
        <v>0</v>
      </c>
      <c r="I91" s="35">
        <f>ROUND(G91*H91,P4)</f>
        <v>0</v>
      </c>
      <c r="J91" s="33" t="s">
        <v>58</v>
      </c>
      <c r="O91" s="36">
        <f>I91*0.21</f>
        <v>0</v>
      </c>
      <c r="P91">
        <v>3</v>
      </c>
    </row>
    <row r="92" spans="1:16" x14ac:dyDescent="0.25">
      <c r="A92" s="30" t="s">
        <v>49</v>
      </c>
      <c r="B92" s="37"/>
      <c r="E92" s="40" t="s">
        <v>46</v>
      </c>
      <c r="J92" s="38"/>
    </row>
    <row r="93" spans="1:16" ht="30" x14ac:dyDescent="0.25">
      <c r="A93" s="30" t="s">
        <v>51</v>
      </c>
      <c r="B93" s="37"/>
      <c r="E93" s="39" t="s">
        <v>564</v>
      </c>
      <c r="J93" s="38"/>
    </row>
    <row r="94" spans="1:16" x14ac:dyDescent="0.25">
      <c r="A94" s="30" t="s">
        <v>44</v>
      </c>
      <c r="B94" s="30">
        <v>28</v>
      </c>
      <c r="C94" s="31" t="s">
        <v>565</v>
      </c>
      <c r="D94" s="30" t="s">
        <v>46</v>
      </c>
      <c r="E94" s="32" t="s">
        <v>566</v>
      </c>
      <c r="F94" s="33" t="s">
        <v>76</v>
      </c>
      <c r="G94" s="34">
        <v>17.347999999999999</v>
      </c>
      <c r="H94" s="35">
        <v>0</v>
      </c>
      <c r="I94" s="35">
        <f>ROUND(G94*H94,P4)</f>
        <v>0</v>
      </c>
      <c r="J94" s="33" t="s">
        <v>58</v>
      </c>
      <c r="O94" s="36">
        <f>I94*0.21</f>
        <v>0</v>
      </c>
      <c r="P94">
        <v>3</v>
      </c>
    </row>
    <row r="95" spans="1:16" ht="45" x14ac:dyDescent="0.25">
      <c r="A95" s="30" t="s">
        <v>49</v>
      </c>
      <c r="B95" s="37"/>
      <c r="E95" s="32" t="s">
        <v>567</v>
      </c>
      <c r="J95" s="38"/>
    </row>
    <row r="96" spans="1:16" ht="30" x14ac:dyDescent="0.25">
      <c r="A96" s="30" t="s">
        <v>51</v>
      </c>
      <c r="B96" s="37"/>
      <c r="E96" s="39" t="s">
        <v>568</v>
      </c>
      <c r="J96" s="38"/>
    </row>
    <row r="97" spans="1:16" x14ac:dyDescent="0.25">
      <c r="A97" s="30" t="s">
        <v>44</v>
      </c>
      <c r="B97" s="30">
        <v>29</v>
      </c>
      <c r="C97" s="31" t="s">
        <v>569</v>
      </c>
      <c r="D97" s="30" t="s">
        <v>46</v>
      </c>
      <c r="E97" s="32" t="s">
        <v>570</v>
      </c>
      <c r="F97" s="33" t="s">
        <v>76</v>
      </c>
      <c r="G97" s="34">
        <v>0.434</v>
      </c>
      <c r="H97" s="35">
        <v>0</v>
      </c>
      <c r="I97" s="35">
        <f>ROUND(G97*H97,P4)</f>
        <v>0</v>
      </c>
      <c r="J97" s="33" t="s">
        <v>58</v>
      </c>
      <c r="O97" s="36">
        <f>I97*0.21</f>
        <v>0</v>
      </c>
      <c r="P97">
        <v>3</v>
      </c>
    </row>
    <row r="98" spans="1:16" ht="30" x14ac:dyDescent="0.25">
      <c r="A98" s="30" t="s">
        <v>49</v>
      </c>
      <c r="B98" s="37"/>
      <c r="E98" s="32" t="s">
        <v>571</v>
      </c>
      <c r="J98" s="38"/>
    </row>
    <row r="99" spans="1:16" ht="30" x14ac:dyDescent="0.25">
      <c r="A99" s="30" t="s">
        <v>51</v>
      </c>
      <c r="B99" s="37"/>
      <c r="E99" s="39" t="s">
        <v>572</v>
      </c>
      <c r="J99" s="38"/>
    </row>
    <row r="100" spans="1:16" x14ac:dyDescent="0.25">
      <c r="A100" s="30" t="s">
        <v>44</v>
      </c>
      <c r="B100" s="30">
        <v>30</v>
      </c>
      <c r="C100" s="31" t="s">
        <v>573</v>
      </c>
      <c r="D100" s="30" t="s">
        <v>46</v>
      </c>
      <c r="E100" s="32" t="s">
        <v>574</v>
      </c>
      <c r="F100" s="33" t="s">
        <v>109</v>
      </c>
      <c r="G100" s="34">
        <v>20.119</v>
      </c>
      <c r="H100" s="35">
        <v>0</v>
      </c>
      <c r="I100" s="35">
        <f>ROUND(G100*H100,P4)</f>
        <v>0</v>
      </c>
      <c r="J100" s="33" t="s">
        <v>58</v>
      </c>
      <c r="O100" s="36">
        <f>I100*0.21</f>
        <v>0</v>
      </c>
      <c r="P100">
        <v>3</v>
      </c>
    </row>
    <row r="101" spans="1:16" x14ac:dyDescent="0.25">
      <c r="A101" s="30" t="s">
        <v>49</v>
      </c>
      <c r="B101" s="37"/>
      <c r="E101" s="40" t="s">
        <v>46</v>
      </c>
      <c r="J101" s="38"/>
    </row>
    <row r="102" spans="1:16" ht="105" x14ac:dyDescent="0.25">
      <c r="A102" s="30" t="s">
        <v>51</v>
      </c>
      <c r="B102" s="37"/>
      <c r="E102" s="39" t="s">
        <v>575</v>
      </c>
      <c r="J102" s="38"/>
    </row>
    <row r="103" spans="1:16" x14ac:dyDescent="0.25">
      <c r="A103" s="30" t="s">
        <v>44</v>
      </c>
      <c r="B103" s="30">
        <v>31</v>
      </c>
      <c r="C103" s="31" t="s">
        <v>576</v>
      </c>
      <c r="D103" s="30" t="s">
        <v>46</v>
      </c>
      <c r="E103" s="32" t="s">
        <v>577</v>
      </c>
      <c r="F103" s="33" t="s">
        <v>145</v>
      </c>
      <c r="G103" s="34">
        <v>218.524</v>
      </c>
      <c r="H103" s="35">
        <v>0</v>
      </c>
      <c r="I103" s="35">
        <f>ROUND(G103*H103,P4)</f>
        <v>0</v>
      </c>
      <c r="J103" s="33" t="s">
        <v>58</v>
      </c>
      <c r="O103" s="36">
        <f>I103*0.21</f>
        <v>0</v>
      </c>
      <c r="P103">
        <v>3</v>
      </c>
    </row>
    <row r="104" spans="1:16" x14ac:dyDescent="0.25">
      <c r="A104" s="30" t="s">
        <v>49</v>
      </c>
      <c r="B104" s="37"/>
      <c r="E104" s="32" t="s">
        <v>578</v>
      </c>
      <c r="J104" s="38"/>
    </row>
    <row r="105" spans="1:16" ht="30" x14ac:dyDescent="0.25">
      <c r="A105" s="30" t="s">
        <v>51</v>
      </c>
      <c r="B105" s="37"/>
      <c r="E105" s="39" t="s">
        <v>579</v>
      </c>
      <c r="J105" s="38"/>
    </row>
    <row r="106" spans="1:16" x14ac:dyDescent="0.25">
      <c r="A106" s="30" t="s">
        <v>44</v>
      </c>
      <c r="B106" s="30">
        <v>32</v>
      </c>
      <c r="C106" s="31" t="s">
        <v>580</v>
      </c>
      <c r="D106" s="30" t="s">
        <v>46</v>
      </c>
      <c r="E106" s="32" t="s">
        <v>581</v>
      </c>
      <c r="F106" s="33" t="s">
        <v>145</v>
      </c>
      <c r="G106" s="34">
        <v>305.32900000000001</v>
      </c>
      <c r="H106" s="35">
        <v>0</v>
      </c>
      <c r="I106" s="35">
        <f>ROUND(G106*H106,P4)</f>
        <v>0</v>
      </c>
      <c r="J106" s="33" t="s">
        <v>58</v>
      </c>
      <c r="O106" s="36">
        <f>I106*0.21</f>
        <v>0</v>
      </c>
      <c r="P106">
        <v>3</v>
      </c>
    </row>
    <row r="107" spans="1:16" x14ac:dyDescent="0.25">
      <c r="A107" s="30" t="s">
        <v>49</v>
      </c>
      <c r="B107" s="37"/>
      <c r="E107" s="32" t="s">
        <v>578</v>
      </c>
      <c r="J107" s="38"/>
    </row>
    <row r="108" spans="1:16" ht="30" x14ac:dyDescent="0.25">
      <c r="A108" s="30" t="s">
        <v>51</v>
      </c>
      <c r="B108" s="37"/>
      <c r="E108" s="39" t="s">
        <v>582</v>
      </c>
      <c r="J108" s="38"/>
    </row>
    <row r="109" spans="1:16" x14ac:dyDescent="0.25">
      <c r="A109" s="30" t="s">
        <v>44</v>
      </c>
      <c r="B109" s="30">
        <v>33</v>
      </c>
      <c r="C109" s="31" t="s">
        <v>583</v>
      </c>
      <c r="D109" s="30" t="s">
        <v>46</v>
      </c>
      <c r="E109" s="32" t="s">
        <v>584</v>
      </c>
      <c r="F109" s="33" t="s">
        <v>145</v>
      </c>
      <c r="G109" s="34">
        <v>523.85299999999995</v>
      </c>
      <c r="H109" s="35">
        <v>0</v>
      </c>
      <c r="I109" s="35">
        <f>ROUND(G109*H109,P4)</f>
        <v>0</v>
      </c>
      <c r="J109" s="33" t="s">
        <v>58</v>
      </c>
      <c r="O109" s="36">
        <f>I109*0.21</f>
        <v>0</v>
      </c>
      <c r="P109">
        <v>3</v>
      </c>
    </row>
    <row r="110" spans="1:16" x14ac:dyDescent="0.25">
      <c r="A110" s="30" t="s">
        <v>49</v>
      </c>
      <c r="B110" s="37"/>
      <c r="E110" s="32" t="s">
        <v>578</v>
      </c>
      <c r="J110" s="38"/>
    </row>
    <row r="111" spans="1:16" ht="30" x14ac:dyDescent="0.25">
      <c r="A111" s="30" t="s">
        <v>51</v>
      </c>
      <c r="B111" s="41"/>
      <c r="C111" s="42"/>
      <c r="D111" s="42"/>
      <c r="E111" s="39" t="s">
        <v>585</v>
      </c>
      <c r="F111" s="42"/>
      <c r="G111" s="42"/>
      <c r="H111" s="42"/>
      <c r="I111" s="42"/>
      <c r="J111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SO 001-A</vt:lpstr>
      <vt:lpstr>SO 101</vt:lpstr>
      <vt:lpstr>SO 180.1</vt:lpstr>
      <vt:lpstr>SO 190.1</vt:lpstr>
      <vt:lpstr>SO 201</vt:lpstr>
      <vt:lpstr>SO 301-A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Pejchalová</dc:creator>
  <cp:lastModifiedBy>Vlček Přemysl</cp:lastModifiedBy>
  <dcterms:created xsi:type="dcterms:W3CDTF">2025-01-29T15:53:11Z</dcterms:created>
  <dcterms:modified xsi:type="dcterms:W3CDTF">2025-02-12T11:45:33Z</dcterms:modified>
</cp:coreProperties>
</file>